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rticles\Web writings\TPI - UKSA magazine\Lifetime ISA\MA website\"/>
    </mc:Choice>
  </mc:AlternateContent>
  <xr:revisionPtr revIDLastSave="0" documentId="13_ncr:1_{5B0A8F19-AF56-4564-AFA2-3F995CAA7557}" xr6:coauthVersionLast="46" xr6:coauthVersionMax="46" xr10:uidLastSave="{00000000-0000-0000-0000-000000000000}"/>
  <bookViews>
    <workbookView xWindow="-120" yWindow="-120" windowWidth="29040" windowHeight="15525" activeTab="1" xr2:uid="{FCA57AEB-4CF9-4EE1-AA4F-DD6231BD22F5}"/>
  </bookViews>
  <sheets>
    <sheet name="5 year model" sheetId="1" r:id="rId1"/>
    <sheet name="32 year mod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8" i="1" l="1"/>
  <c r="H52" i="2"/>
  <c r="H50" i="2"/>
  <c r="M15" i="2"/>
  <c r="N15" i="2" s="1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F42" i="2"/>
  <c r="E43" i="2"/>
  <c r="E44" i="2"/>
  <c r="E45" i="2"/>
  <c r="E46" i="2"/>
  <c r="E16" i="2"/>
  <c r="E15" i="2"/>
  <c r="A7" i="2"/>
  <c r="F19" i="2" s="1"/>
  <c r="F68" i="1"/>
  <c r="F122" i="1"/>
  <c r="F110" i="1"/>
  <c r="F98" i="1"/>
  <c r="F86" i="1"/>
  <c r="F74" i="1"/>
  <c r="C74" i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N4" i="1"/>
  <c r="L16" i="1"/>
  <c r="N16" i="1" s="1"/>
  <c r="K17" i="1" s="1"/>
  <c r="M64" i="1"/>
  <c r="M52" i="1"/>
  <c r="M40" i="1"/>
  <c r="M28" i="1"/>
  <c r="M16" i="1"/>
  <c r="J16" i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J17" i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G18" i="1"/>
  <c r="F64" i="1"/>
  <c r="F52" i="1"/>
  <c r="F40" i="1"/>
  <c r="F28" i="1"/>
  <c r="F16" i="1"/>
  <c r="A8" i="1"/>
  <c r="G66" i="1" s="1"/>
  <c r="A6" i="1"/>
  <c r="E16" i="1" s="1"/>
  <c r="H16" i="1" s="1"/>
  <c r="D17" i="1" s="1"/>
  <c r="E17" i="1" s="1"/>
  <c r="F22" i="2" l="1"/>
  <c r="F34" i="2"/>
  <c r="F46" i="2"/>
  <c r="F26" i="2"/>
  <c r="F38" i="2"/>
  <c r="F30" i="2"/>
  <c r="F18" i="2"/>
  <c r="F45" i="2"/>
  <c r="F41" i="2"/>
  <c r="F37" i="2"/>
  <c r="F33" i="2"/>
  <c r="F29" i="2"/>
  <c r="F25" i="2"/>
  <c r="F21" i="2"/>
  <c r="F17" i="2"/>
  <c r="F44" i="2"/>
  <c r="F40" i="2"/>
  <c r="F36" i="2"/>
  <c r="F32" i="2"/>
  <c r="F28" i="2"/>
  <c r="F24" i="2"/>
  <c r="F20" i="2"/>
  <c r="F16" i="2"/>
  <c r="F43" i="2"/>
  <c r="F39" i="2"/>
  <c r="F35" i="2"/>
  <c r="F31" i="2"/>
  <c r="F27" i="2"/>
  <c r="F23" i="2"/>
  <c r="F15" i="2"/>
  <c r="K16" i="2"/>
  <c r="E74" i="1"/>
  <c r="H74" i="1" s="1"/>
  <c r="D75" i="1" s="1"/>
  <c r="E75" i="1" s="1"/>
  <c r="H75" i="1" s="1"/>
  <c r="D76" i="1" s="1"/>
  <c r="L17" i="1"/>
  <c r="N17" i="1" s="1"/>
  <c r="K18" i="1" s="1"/>
  <c r="G30" i="1"/>
  <c r="G42" i="1"/>
  <c r="G54" i="1"/>
  <c r="H17" i="1"/>
  <c r="D18" i="1" s="1"/>
  <c r="E18" i="1" s="1"/>
  <c r="M16" i="2" l="1"/>
  <c r="N16" i="2" s="1"/>
  <c r="K17" i="2" s="1"/>
  <c r="M17" i="2" s="1"/>
  <c r="G15" i="2"/>
  <c r="H15" i="2" s="1"/>
  <c r="D16" i="2" s="1"/>
  <c r="E76" i="1"/>
  <c r="H76" i="1" s="1"/>
  <c r="D77" i="1" s="1"/>
  <c r="L18" i="1"/>
  <c r="N18" i="1" s="1"/>
  <c r="K19" i="1" s="1"/>
  <c r="L19" i="1" s="1"/>
  <c r="N19" i="1" s="1"/>
  <c r="K20" i="1" s="1"/>
  <c r="L20" i="1" s="1"/>
  <c r="N20" i="1" s="1"/>
  <c r="K21" i="1" s="1"/>
  <c r="H18" i="1"/>
  <c r="D19" i="1" s="1"/>
  <c r="E19" i="1" s="1"/>
  <c r="H19" i="1" s="1"/>
  <c r="D20" i="1" s="1"/>
  <c r="N17" i="2" l="1"/>
  <c r="K18" i="2" s="1"/>
  <c r="M18" i="2" s="1"/>
  <c r="G16" i="2"/>
  <c r="H16" i="2" s="1"/>
  <c r="D17" i="2" s="1"/>
  <c r="G17" i="2" s="1"/>
  <c r="H17" i="2" s="1"/>
  <c r="D18" i="2" s="1"/>
  <c r="E77" i="1"/>
  <c r="H77" i="1" s="1"/>
  <c r="D78" i="1" s="1"/>
  <c r="L21" i="1"/>
  <c r="N21" i="1" s="1"/>
  <c r="K22" i="1" s="1"/>
  <c r="E20" i="1"/>
  <c r="H20" i="1" s="1"/>
  <c r="D21" i="1" s="1"/>
  <c r="N18" i="2" l="1"/>
  <c r="K19" i="2" s="1"/>
  <c r="M19" i="2" s="1"/>
  <c r="G18" i="2"/>
  <c r="H18" i="2" s="1"/>
  <c r="D19" i="2" s="1"/>
  <c r="E78" i="1"/>
  <c r="H78" i="1" s="1"/>
  <c r="D79" i="1" s="1"/>
  <c r="L22" i="1"/>
  <c r="N22" i="1" s="1"/>
  <c r="K23" i="1" s="1"/>
  <c r="E21" i="1"/>
  <c r="H21" i="1" s="1"/>
  <c r="D22" i="1" s="1"/>
  <c r="N19" i="2" l="1"/>
  <c r="K20" i="2" s="1"/>
  <c r="M20" i="2" s="1"/>
  <c r="G19" i="2"/>
  <c r="H19" i="2" s="1"/>
  <c r="D20" i="2" s="1"/>
  <c r="E79" i="1"/>
  <c r="H79" i="1" s="1"/>
  <c r="D80" i="1" s="1"/>
  <c r="L23" i="1"/>
  <c r="N23" i="1" s="1"/>
  <c r="K24" i="1" s="1"/>
  <c r="E22" i="1"/>
  <c r="H22" i="1" s="1"/>
  <c r="D23" i="1" s="1"/>
  <c r="N20" i="2" l="1"/>
  <c r="K21" i="2" s="1"/>
  <c r="M21" i="2" s="1"/>
  <c r="G20" i="2"/>
  <c r="H20" i="2" s="1"/>
  <c r="D21" i="2" s="1"/>
  <c r="E80" i="1"/>
  <c r="H80" i="1" s="1"/>
  <c r="D81" i="1" s="1"/>
  <c r="L24" i="1"/>
  <c r="N24" i="1" s="1"/>
  <c r="K25" i="1" s="1"/>
  <c r="E23" i="1"/>
  <c r="H23" i="1" s="1"/>
  <c r="D24" i="1" s="1"/>
  <c r="N21" i="2" l="1"/>
  <c r="K22" i="2" s="1"/>
  <c r="M22" i="2" s="1"/>
  <c r="G21" i="2"/>
  <c r="H21" i="2" s="1"/>
  <c r="D22" i="2" s="1"/>
  <c r="E81" i="1"/>
  <c r="H81" i="1" s="1"/>
  <c r="D82" i="1" s="1"/>
  <c r="L25" i="1"/>
  <c r="N25" i="1" s="1"/>
  <c r="K26" i="1" s="1"/>
  <c r="E24" i="1"/>
  <c r="H24" i="1" s="1"/>
  <c r="D25" i="1" s="1"/>
  <c r="N22" i="2" l="1"/>
  <c r="K23" i="2" s="1"/>
  <c r="M23" i="2" s="1"/>
  <c r="G22" i="2"/>
  <c r="H22" i="2" s="1"/>
  <c r="D23" i="2" s="1"/>
  <c r="E82" i="1"/>
  <c r="H82" i="1" s="1"/>
  <c r="D83" i="1" s="1"/>
  <c r="L26" i="1"/>
  <c r="N26" i="1" s="1"/>
  <c r="K27" i="1" s="1"/>
  <c r="E25" i="1"/>
  <c r="H25" i="1" s="1"/>
  <c r="D26" i="1" s="1"/>
  <c r="N23" i="2" l="1"/>
  <c r="K24" i="2" s="1"/>
  <c r="M24" i="2" s="1"/>
  <c r="G23" i="2"/>
  <c r="H23" i="2" s="1"/>
  <c r="D24" i="2" s="1"/>
  <c r="E83" i="1"/>
  <c r="H83" i="1" s="1"/>
  <c r="D84" i="1" s="1"/>
  <c r="L27" i="1"/>
  <c r="N27" i="1" s="1"/>
  <c r="K28" i="1" s="1"/>
  <c r="E26" i="1"/>
  <c r="H26" i="1" s="1"/>
  <c r="D27" i="1" s="1"/>
  <c r="N24" i="2" l="1"/>
  <c r="K25" i="2" s="1"/>
  <c r="M25" i="2" s="1"/>
  <c r="G24" i="2"/>
  <c r="H24" i="2" s="1"/>
  <c r="D25" i="2" s="1"/>
  <c r="E84" i="1"/>
  <c r="H84" i="1" s="1"/>
  <c r="D85" i="1" s="1"/>
  <c r="L28" i="1"/>
  <c r="N28" i="1" s="1"/>
  <c r="K29" i="1" s="1"/>
  <c r="E27" i="1"/>
  <c r="H27" i="1" s="1"/>
  <c r="D28" i="1" s="1"/>
  <c r="N25" i="2" l="1"/>
  <c r="K26" i="2" s="1"/>
  <c r="M26" i="2" s="1"/>
  <c r="G25" i="2"/>
  <c r="H25" i="2" s="1"/>
  <c r="D26" i="2" s="1"/>
  <c r="E85" i="1"/>
  <c r="H85" i="1" s="1"/>
  <c r="D86" i="1" s="1"/>
  <c r="L29" i="1"/>
  <c r="N29" i="1" s="1"/>
  <c r="K30" i="1" s="1"/>
  <c r="E28" i="1"/>
  <c r="H28" i="1" s="1"/>
  <c r="D29" i="1" s="1"/>
  <c r="N26" i="2" l="1"/>
  <c r="K27" i="2" s="1"/>
  <c r="M27" i="2" s="1"/>
  <c r="G26" i="2"/>
  <c r="H26" i="2" s="1"/>
  <c r="D27" i="2" s="1"/>
  <c r="E86" i="1"/>
  <c r="H86" i="1" s="1"/>
  <c r="D87" i="1" s="1"/>
  <c r="L30" i="1"/>
  <c r="N30" i="1" s="1"/>
  <c r="K31" i="1" s="1"/>
  <c r="E29" i="1"/>
  <c r="H29" i="1" s="1"/>
  <c r="D30" i="1" s="1"/>
  <c r="N27" i="2" l="1"/>
  <c r="K28" i="2" s="1"/>
  <c r="M28" i="2" s="1"/>
  <c r="G27" i="2"/>
  <c r="H27" i="2" s="1"/>
  <c r="D28" i="2" s="1"/>
  <c r="E87" i="1"/>
  <c r="H87" i="1" s="1"/>
  <c r="D88" i="1" s="1"/>
  <c r="L31" i="1"/>
  <c r="N31" i="1" s="1"/>
  <c r="K32" i="1" s="1"/>
  <c r="E30" i="1"/>
  <c r="H30" i="1" s="1"/>
  <c r="D31" i="1" s="1"/>
  <c r="N28" i="2" l="1"/>
  <c r="K29" i="2" s="1"/>
  <c r="M29" i="2" s="1"/>
  <c r="G28" i="2"/>
  <c r="H28" i="2" s="1"/>
  <c r="D29" i="2" s="1"/>
  <c r="E88" i="1"/>
  <c r="H88" i="1" s="1"/>
  <c r="D89" i="1" s="1"/>
  <c r="L32" i="1"/>
  <c r="N32" i="1" s="1"/>
  <c r="K33" i="1" s="1"/>
  <c r="E31" i="1"/>
  <c r="H31" i="1" s="1"/>
  <c r="D32" i="1" s="1"/>
  <c r="N29" i="2" l="1"/>
  <c r="K30" i="2" s="1"/>
  <c r="M30" i="2" s="1"/>
  <c r="G29" i="2"/>
  <c r="H29" i="2" s="1"/>
  <c r="D30" i="2" s="1"/>
  <c r="E89" i="1"/>
  <c r="H89" i="1" s="1"/>
  <c r="D90" i="1" s="1"/>
  <c r="L33" i="1"/>
  <c r="N33" i="1" s="1"/>
  <c r="K34" i="1" s="1"/>
  <c r="E32" i="1"/>
  <c r="H32" i="1" s="1"/>
  <c r="D33" i="1" s="1"/>
  <c r="N30" i="2" l="1"/>
  <c r="K31" i="2" s="1"/>
  <c r="M31" i="2" s="1"/>
  <c r="G30" i="2"/>
  <c r="H30" i="2"/>
  <c r="D31" i="2" s="1"/>
  <c r="E90" i="1"/>
  <c r="H90" i="1" s="1"/>
  <c r="D91" i="1" s="1"/>
  <c r="L34" i="1"/>
  <c r="N34" i="1" s="1"/>
  <c r="K35" i="1" s="1"/>
  <c r="E33" i="1"/>
  <c r="H33" i="1" s="1"/>
  <c r="D34" i="1" s="1"/>
  <c r="N31" i="2" l="1"/>
  <c r="K32" i="2" s="1"/>
  <c r="M32" i="2" s="1"/>
  <c r="G31" i="2"/>
  <c r="H31" i="2" s="1"/>
  <c r="D32" i="2" s="1"/>
  <c r="E91" i="1"/>
  <c r="H91" i="1" s="1"/>
  <c r="D92" i="1" s="1"/>
  <c r="L35" i="1"/>
  <c r="N35" i="1" s="1"/>
  <c r="K36" i="1" s="1"/>
  <c r="E34" i="1"/>
  <c r="H34" i="1" s="1"/>
  <c r="D35" i="1" s="1"/>
  <c r="N32" i="2" l="1"/>
  <c r="K33" i="2" s="1"/>
  <c r="M33" i="2" s="1"/>
  <c r="G32" i="2"/>
  <c r="H32" i="2" s="1"/>
  <c r="D33" i="2" s="1"/>
  <c r="E92" i="1"/>
  <c r="H92" i="1" s="1"/>
  <c r="D93" i="1" s="1"/>
  <c r="L36" i="1"/>
  <c r="N36" i="1" s="1"/>
  <c r="K37" i="1" s="1"/>
  <c r="E35" i="1"/>
  <c r="H35" i="1" s="1"/>
  <c r="D36" i="1" s="1"/>
  <c r="N33" i="2" l="1"/>
  <c r="K34" i="2" s="1"/>
  <c r="M34" i="2" s="1"/>
  <c r="G33" i="2"/>
  <c r="H33" i="2" s="1"/>
  <c r="D34" i="2" s="1"/>
  <c r="E93" i="1"/>
  <c r="H93" i="1" s="1"/>
  <c r="D94" i="1" s="1"/>
  <c r="L37" i="1"/>
  <c r="N37" i="1" s="1"/>
  <c r="K38" i="1" s="1"/>
  <c r="E36" i="1"/>
  <c r="H36" i="1" s="1"/>
  <c r="D37" i="1" s="1"/>
  <c r="N34" i="2" l="1"/>
  <c r="K35" i="2" s="1"/>
  <c r="M35" i="2" s="1"/>
  <c r="G34" i="2"/>
  <c r="H34" i="2" s="1"/>
  <c r="D35" i="2" s="1"/>
  <c r="E94" i="1"/>
  <c r="H94" i="1" s="1"/>
  <c r="D95" i="1" s="1"/>
  <c r="L38" i="1"/>
  <c r="N38" i="1" s="1"/>
  <c r="K39" i="1" s="1"/>
  <c r="E37" i="1"/>
  <c r="H37" i="1" s="1"/>
  <c r="D38" i="1" s="1"/>
  <c r="N35" i="2" l="1"/>
  <c r="K36" i="2" s="1"/>
  <c r="M36" i="2" s="1"/>
  <c r="G35" i="2"/>
  <c r="H35" i="2" s="1"/>
  <c r="D36" i="2" s="1"/>
  <c r="E95" i="1"/>
  <c r="H95" i="1" s="1"/>
  <c r="D96" i="1" s="1"/>
  <c r="L39" i="1"/>
  <c r="N39" i="1" s="1"/>
  <c r="K40" i="1" s="1"/>
  <c r="E38" i="1"/>
  <c r="H38" i="1" s="1"/>
  <c r="D39" i="1" s="1"/>
  <c r="N36" i="2" l="1"/>
  <c r="K37" i="2" s="1"/>
  <c r="M37" i="2" s="1"/>
  <c r="G36" i="2"/>
  <c r="H36" i="2" s="1"/>
  <c r="D37" i="2" s="1"/>
  <c r="E96" i="1"/>
  <c r="H96" i="1" s="1"/>
  <c r="D97" i="1" s="1"/>
  <c r="L40" i="1"/>
  <c r="N40" i="1" s="1"/>
  <c r="K41" i="1" s="1"/>
  <c r="E39" i="1"/>
  <c r="H39" i="1" s="1"/>
  <c r="D40" i="1" s="1"/>
  <c r="N37" i="2" l="1"/>
  <c r="K38" i="2" s="1"/>
  <c r="M38" i="2" s="1"/>
  <c r="G37" i="2"/>
  <c r="H37" i="2" s="1"/>
  <c r="D38" i="2" s="1"/>
  <c r="E97" i="1"/>
  <c r="H97" i="1" s="1"/>
  <c r="D98" i="1" s="1"/>
  <c r="L41" i="1"/>
  <c r="N41" i="1" s="1"/>
  <c r="K42" i="1" s="1"/>
  <c r="E40" i="1"/>
  <c r="H40" i="1" s="1"/>
  <c r="D41" i="1" s="1"/>
  <c r="N38" i="2" l="1"/>
  <c r="K39" i="2" s="1"/>
  <c r="M39" i="2" s="1"/>
  <c r="G38" i="2"/>
  <c r="H38" i="2" s="1"/>
  <c r="D39" i="2" s="1"/>
  <c r="E98" i="1"/>
  <c r="H98" i="1" s="1"/>
  <c r="D99" i="1" s="1"/>
  <c r="L42" i="1"/>
  <c r="N42" i="1" s="1"/>
  <c r="K43" i="1" s="1"/>
  <c r="E41" i="1"/>
  <c r="H41" i="1" s="1"/>
  <c r="D42" i="1" s="1"/>
  <c r="N39" i="2" l="1"/>
  <c r="K40" i="2" s="1"/>
  <c r="M40" i="2" s="1"/>
  <c r="G39" i="2"/>
  <c r="H39" i="2" s="1"/>
  <c r="D40" i="2" s="1"/>
  <c r="E99" i="1"/>
  <c r="H99" i="1" s="1"/>
  <c r="D100" i="1" s="1"/>
  <c r="L43" i="1"/>
  <c r="N43" i="1" s="1"/>
  <c r="K44" i="1" s="1"/>
  <c r="E42" i="1"/>
  <c r="H42" i="1" s="1"/>
  <c r="D43" i="1" s="1"/>
  <c r="N40" i="2" l="1"/>
  <c r="K41" i="2" s="1"/>
  <c r="M41" i="2" s="1"/>
  <c r="G40" i="2"/>
  <c r="H40" i="2" s="1"/>
  <c r="D41" i="2" s="1"/>
  <c r="E100" i="1"/>
  <c r="H100" i="1" s="1"/>
  <c r="D101" i="1" s="1"/>
  <c r="L44" i="1"/>
  <c r="N44" i="1" s="1"/>
  <c r="K45" i="1" s="1"/>
  <c r="E43" i="1"/>
  <c r="H43" i="1" s="1"/>
  <c r="D44" i="1" s="1"/>
  <c r="N41" i="2" l="1"/>
  <c r="K42" i="2" s="1"/>
  <c r="M42" i="2" s="1"/>
  <c r="G41" i="2"/>
  <c r="H41" i="2" s="1"/>
  <c r="D42" i="2" s="1"/>
  <c r="E101" i="1"/>
  <c r="H101" i="1" s="1"/>
  <c r="D102" i="1" s="1"/>
  <c r="L45" i="1"/>
  <c r="N45" i="1" s="1"/>
  <c r="K46" i="1" s="1"/>
  <c r="E44" i="1"/>
  <c r="H44" i="1" s="1"/>
  <c r="D45" i="1" s="1"/>
  <c r="N42" i="2" l="1"/>
  <c r="K43" i="2" s="1"/>
  <c r="M43" i="2" s="1"/>
  <c r="G42" i="2"/>
  <c r="H42" i="2" s="1"/>
  <c r="D43" i="2" s="1"/>
  <c r="E102" i="1"/>
  <c r="H102" i="1" s="1"/>
  <c r="D103" i="1" s="1"/>
  <c r="L46" i="1"/>
  <c r="N46" i="1" s="1"/>
  <c r="K47" i="1" s="1"/>
  <c r="E45" i="1"/>
  <c r="H45" i="1" s="1"/>
  <c r="D46" i="1" s="1"/>
  <c r="N43" i="2" l="1"/>
  <c r="K44" i="2" s="1"/>
  <c r="M44" i="2" s="1"/>
  <c r="G43" i="2"/>
  <c r="H43" i="2" s="1"/>
  <c r="D44" i="2" s="1"/>
  <c r="E103" i="1"/>
  <c r="H103" i="1" s="1"/>
  <c r="D104" i="1" s="1"/>
  <c r="L47" i="1"/>
  <c r="N47" i="1" s="1"/>
  <c r="K48" i="1" s="1"/>
  <c r="E46" i="1"/>
  <c r="H46" i="1" s="1"/>
  <c r="D47" i="1" s="1"/>
  <c r="N44" i="2" l="1"/>
  <c r="K45" i="2" s="1"/>
  <c r="M45" i="2" s="1"/>
  <c r="G44" i="2"/>
  <c r="H44" i="2" s="1"/>
  <c r="D45" i="2" s="1"/>
  <c r="E104" i="1"/>
  <c r="H104" i="1" s="1"/>
  <c r="D105" i="1" s="1"/>
  <c r="L48" i="1"/>
  <c r="N48" i="1" s="1"/>
  <c r="K49" i="1" s="1"/>
  <c r="E47" i="1"/>
  <c r="H47" i="1" s="1"/>
  <c r="D48" i="1" s="1"/>
  <c r="N45" i="2" l="1"/>
  <c r="K46" i="2" s="1"/>
  <c r="M46" i="2" s="1"/>
  <c r="G45" i="2"/>
  <c r="H45" i="2" s="1"/>
  <c r="D46" i="2" s="1"/>
  <c r="E105" i="1"/>
  <c r="H105" i="1" s="1"/>
  <c r="D106" i="1" s="1"/>
  <c r="L49" i="1"/>
  <c r="N49" i="1" s="1"/>
  <c r="K50" i="1" s="1"/>
  <c r="E48" i="1"/>
  <c r="H48" i="1" s="1"/>
  <c r="D49" i="1" s="1"/>
  <c r="N46" i="2" l="1"/>
  <c r="G46" i="2"/>
  <c r="H46" i="2" s="1"/>
  <c r="E106" i="1"/>
  <c r="H106" i="1" s="1"/>
  <c r="D107" i="1" s="1"/>
  <c r="L50" i="1"/>
  <c r="N50" i="1" s="1"/>
  <c r="K51" i="1" s="1"/>
  <c r="E49" i="1"/>
  <c r="H49" i="1" s="1"/>
  <c r="D50" i="1" s="1"/>
  <c r="E107" i="1" l="1"/>
  <c r="H107" i="1" s="1"/>
  <c r="D108" i="1" s="1"/>
  <c r="L51" i="1"/>
  <c r="N51" i="1" s="1"/>
  <c r="K52" i="1" s="1"/>
  <c r="E50" i="1"/>
  <c r="H50" i="1" s="1"/>
  <c r="D51" i="1" s="1"/>
  <c r="E108" i="1" l="1"/>
  <c r="H108" i="1" s="1"/>
  <c r="D109" i="1" s="1"/>
  <c r="L52" i="1"/>
  <c r="N52" i="1" s="1"/>
  <c r="K53" i="1" s="1"/>
  <c r="E51" i="1"/>
  <c r="H51" i="1" s="1"/>
  <c r="D52" i="1" s="1"/>
  <c r="E109" i="1" l="1"/>
  <c r="H109" i="1" s="1"/>
  <c r="D110" i="1" s="1"/>
  <c r="L53" i="1"/>
  <c r="N53" i="1" s="1"/>
  <c r="K54" i="1" s="1"/>
  <c r="E52" i="1"/>
  <c r="H52" i="1" s="1"/>
  <c r="D53" i="1" s="1"/>
  <c r="E110" i="1" l="1"/>
  <c r="H110" i="1" s="1"/>
  <c r="D111" i="1" s="1"/>
  <c r="L54" i="1"/>
  <c r="N54" i="1" s="1"/>
  <c r="K55" i="1" s="1"/>
  <c r="E53" i="1"/>
  <c r="H53" i="1" s="1"/>
  <c r="D54" i="1" s="1"/>
  <c r="E111" i="1" l="1"/>
  <c r="H111" i="1" s="1"/>
  <c r="D112" i="1" s="1"/>
  <c r="L55" i="1"/>
  <c r="N55" i="1" s="1"/>
  <c r="K56" i="1" s="1"/>
  <c r="E54" i="1"/>
  <c r="H54" i="1" s="1"/>
  <c r="D55" i="1" s="1"/>
  <c r="E112" i="1" l="1"/>
  <c r="H112" i="1" s="1"/>
  <c r="D113" i="1" s="1"/>
  <c r="L56" i="1"/>
  <c r="N56" i="1" s="1"/>
  <c r="K57" i="1" s="1"/>
  <c r="E55" i="1"/>
  <c r="H55" i="1" s="1"/>
  <c r="D56" i="1" s="1"/>
  <c r="E113" i="1" l="1"/>
  <c r="H113" i="1" s="1"/>
  <c r="D114" i="1" s="1"/>
  <c r="L57" i="1"/>
  <c r="N57" i="1" s="1"/>
  <c r="K58" i="1" s="1"/>
  <c r="E56" i="1"/>
  <c r="H56" i="1" s="1"/>
  <c r="D57" i="1" s="1"/>
  <c r="E114" i="1" l="1"/>
  <c r="H114" i="1" s="1"/>
  <c r="D115" i="1" s="1"/>
  <c r="L58" i="1"/>
  <c r="N58" i="1" s="1"/>
  <c r="K59" i="1" s="1"/>
  <c r="E57" i="1"/>
  <c r="H57" i="1" s="1"/>
  <c r="D58" i="1" s="1"/>
  <c r="E115" i="1" l="1"/>
  <c r="H115" i="1" s="1"/>
  <c r="D116" i="1" s="1"/>
  <c r="L59" i="1"/>
  <c r="N59" i="1" s="1"/>
  <c r="K60" i="1" s="1"/>
  <c r="E58" i="1"/>
  <c r="H58" i="1" s="1"/>
  <c r="D59" i="1" s="1"/>
  <c r="E116" i="1" l="1"/>
  <c r="H116" i="1" s="1"/>
  <c r="D117" i="1" s="1"/>
  <c r="L60" i="1"/>
  <c r="N60" i="1" s="1"/>
  <c r="K61" i="1" s="1"/>
  <c r="E59" i="1"/>
  <c r="H59" i="1" s="1"/>
  <c r="D60" i="1" s="1"/>
  <c r="E117" i="1" l="1"/>
  <c r="H117" i="1" s="1"/>
  <c r="D118" i="1" s="1"/>
  <c r="L61" i="1"/>
  <c r="N61" i="1" s="1"/>
  <c r="K62" i="1" s="1"/>
  <c r="E60" i="1"/>
  <c r="H60" i="1" s="1"/>
  <c r="D61" i="1" s="1"/>
  <c r="E118" i="1" l="1"/>
  <c r="H118" i="1" s="1"/>
  <c r="D119" i="1" s="1"/>
  <c r="L62" i="1"/>
  <c r="N62" i="1" s="1"/>
  <c r="K63" i="1" s="1"/>
  <c r="E61" i="1"/>
  <c r="H61" i="1" s="1"/>
  <c r="D62" i="1" s="1"/>
  <c r="E119" i="1" l="1"/>
  <c r="H119" i="1" s="1"/>
  <c r="D120" i="1" s="1"/>
  <c r="L63" i="1"/>
  <c r="N63" i="1" s="1"/>
  <c r="K64" i="1" s="1"/>
  <c r="E62" i="1"/>
  <c r="H62" i="1" s="1"/>
  <c r="D63" i="1" s="1"/>
  <c r="E120" i="1" l="1"/>
  <c r="H120" i="1" s="1"/>
  <c r="D121" i="1" s="1"/>
  <c r="L64" i="1"/>
  <c r="N64" i="1" s="1"/>
  <c r="K65" i="1" s="1"/>
  <c r="E63" i="1"/>
  <c r="H63" i="1" s="1"/>
  <c r="D64" i="1" s="1"/>
  <c r="E121" i="1" l="1"/>
  <c r="H121" i="1" s="1"/>
  <c r="D122" i="1" s="1"/>
  <c r="L65" i="1"/>
  <c r="N65" i="1" s="1"/>
  <c r="K66" i="1" s="1"/>
  <c r="E64" i="1"/>
  <c r="H64" i="1" s="1"/>
  <c r="D65" i="1" s="1"/>
  <c r="E122" i="1" l="1"/>
  <c r="H122" i="1" s="1"/>
  <c r="D123" i="1" s="1"/>
  <c r="L66" i="1"/>
  <c r="N66" i="1" s="1"/>
  <c r="E65" i="1"/>
  <c r="H65" i="1" s="1"/>
  <c r="D66" i="1" s="1"/>
  <c r="E123" i="1" l="1"/>
  <c r="H123" i="1" s="1"/>
  <c r="D124" i="1" s="1"/>
  <c r="E66" i="1"/>
  <c r="H66" i="1" s="1"/>
  <c r="E124" i="1" l="1"/>
  <c r="H124" i="1" s="1"/>
  <c r="H126" i="1" s="1"/>
</calcChain>
</file>

<file path=xl/sharedStrings.xml><?xml version="1.0" encoding="utf-8"?>
<sst xmlns="http://schemas.openxmlformats.org/spreadsheetml/2006/main" count="62" uniqueCount="33">
  <si>
    <t>Assumptions in blue</t>
  </si>
  <si>
    <t>Caclulations in white</t>
  </si>
  <si>
    <t>Nominal annual return on equities</t>
  </si>
  <si>
    <t>Equivalent monthly return</t>
  </si>
  <si>
    <t>Government addition</t>
  </si>
  <si>
    <t>Date of first annual LISA contribution</t>
  </si>
  <si>
    <t>Date</t>
  </si>
  <si>
    <t>Opening value</t>
  </si>
  <si>
    <t>Growth for month on opening value</t>
  </si>
  <si>
    <t>Closing value</t>
  </si>
  <si>
    <t>Personal annual contribution to LISA</t>
  </si>
  <si>
    <t>Personal contribution</t>
  </si>
  <si>
    <t>Monthly equivalent IRR on personal contributions only</t>
  </si>
  <si>
    <t>Annual equivalent rate</t>
  </si>
  <si>
    <t>Closing value without / closing value with</t>
  </si>
  <si>
    <t>-</t>
  </si>
  <si>
    <t>Date of first government addition</t>
  </si>
  <si>
    <t>Growth of LISA with government addition</t>
  </si>
  <si>
    <t>Growth of LISA without government addition</t>
  </si>
  <si>
    <t>The reason this is greater than exactly 80% is that the government addition is received two months later than the personal contribution each year, under the assumptions.</t>
  </si>
  <si>
    <t>That means the government addition does not add a full 20% in the WITH scenario, because there is also an extra two months growth arising from just the personal contribution each year.</t>
  </si>
  <si>
    <t>LISA model - 32 years</t>
  </si>
  <si>
    <t>LISA model - 5 years</t>
  </si>
  <si>
    <t>Calculations done annually</t>
  </si>
  <si>
    <t>For simplicity, assume government addition received on same day as personal contribution</t>
  </si>
  <si>
    <t>Year</t>
  </si>
  <si>
    <t>Growth for year on opening value  + contributions</t>
  </si>
  <si>
    <t>Annual IRR on personal contributions only</t>
  </si>
  <si>
    <t>Reduction</t>
  </si>
  <si>
    <t>Government addition always two months later</t>
  </si>
  <si>
    <t>Closing value without government addition, using same rate of return</t>
  </si>
  <si>
    <t>Percentage represented by personal contributions</t>
  </si>
  <si>
    <t>The table below uses the growth rate computed above using goal seeking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</si>
</sst>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</numFmts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9" fontId="0" fillId="0" borderId="0" xfId="3" applyFont="1"/>
    <xf numFmtId="164" fontId="0" fillId="0" borderId="0" xfId="3" applyNumberFormat="1" applyFont="1"/>
    <xf numFmtId="165" fontId="0" fillId="0" borderId="0" xfId="3" applyNumberFormat="1" applyFont="1"/>
    <xf numFmtId="165" fontId="0" fillId="2" borderId="0" xfId="3" applyNumberFormat="1" applyFont="1" applyFill="1"/>
    <xf numFmtId="44" fontId="0" fillId="2" borderId="0" xfId="2" applyFont="1" applyFill="1"/>
    <xf numFmtId="44" fontId="0" fillId="0" borderId="0" xfId="0" applyNumberFormat="1"/>
    <xf numFmtId="14" fontId="0" fillId="0" borderId="0" xfId="0" applyNumberFormat="1"/>
    <xf numFmtId="14" fontId="0" fillId="2" borderId="0" xfId="0" applyNumberFormat="1" applyFill="1"/>
    <xf numFmtId="0" fontId="2" fillId="0" borderId="0" xfId="0" applyFont="1" applyAlignment="1">
      <alignment horizontal="right" wrapText="1"/>
    </xf>
    <xf numFmtId="43" fontId="0" fillId="0" borderId="0" xfId="1" applyFont="1"/>
    <xf numFmtId="0" fontId="0" fillId="0" borderId="0" xfId="0" applyAlignment="1">
      <alignment horizontal="fill"/>
    </xf>
    <xf numFmtId="43" fontId="0" fillId="0" borderId="1" xfId="0" applyNumberFormat="1" applyBorder="1"/>
    <xf numFmtId="0" fontId="0" fillId="0" borderId="0" xfId="0" applyNumberFormat="1"/>
    <xf numFmtId="0" fontId="2" fillId="2" borderId="0" xfId="0" applyFont="1" applyFill="1"/>
    <xf numFmtId="14" fontId="2" fillId="2" borderId="0" xfId="0" applyNumberFormat="1" applyFont="1" applyFill="1"/>
    <xf numFmtId="165" fontId="0" fillId="0" borderId="1" xfId="3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0CB2-4750-4E8F-806E-623CDD64173E}">
  <dimension ref="A1:N129"/>
  <sheetViews>
    <sheetView workbookViewId="0">
      <selection activeCell="J13" sqref="J13"/>
    </sheetView>
  </sheetViews>
  <sheetFormatPr defaultRowHeight="15" x14ac:dyDescent="0.2"/>
  <cols>
    <col min="1" max="1" width="21.33203125" customWidth="1"/>
    <col min="2" max="2" width="33.6640625" customWidth="1"/>
    <col min="3" max="3" width="10.44140625" customWidth="1"/>
    <col min="4" max="4" width="10" bestFit="1" customWidth="1"/>
    <col min="5" max="6" width="15.109375" customWidth="1"/>
    <col min="7" max="7" width="11.33203125" customWidth="1"/>
    <col min="8" max="8" width="10.21875" customWidth="1"/>
    <col min="10" max="10" width="11.109375" customWidth="1"/>
    <col min="11" max="11" width="12" customWidth="1"/>
    <col min="12" max="12" width="10.21875" customWidth="1"/>
    <col min="13" max="13" width="13.88671875" customWidth="1"/>
    <col min="14" max="14" width="10.88671875" customWidth="1"/>
  </cols>
  <sheetData>
    <row r="1" spans="1:14" ht="15.75" x14ac:dyDescent="0.25">
      <c r="A1" s="1" t="s">
        <v>22</v>
      </c>
    </row>
    <row r="2" spans="1:14" ht="15.75" x14ac:dyDescent="0.25">
      <c r="J2" s="1" t="s">
        <v>12</v>
      </c>
      <c r="N2" s="4">
        <v>1.4139096343672044E-2</v>
      </c>
    </row>
    <row r="3" spans="1:14" ht="15.75" x14ac:dyDescent="0.25">
      <c r="A3" s="15" t="s">
        <v>0</v>
      </c>
    </row>
    <row r="4" spans="1:14" ht="15.75" x14ac:dyDescent="0.25">
      <c r="A4" s="1" t="s">
        <v>1</v>
      </c>
      <c r="J4" s="1" t="s">
        <v>13</v>
      </c>
      <c r="N4" s="3">
        <f>(1+N2)^(12)-1</f>
        <v>0.18350557398921574</v>
      </c>
    </row>
    <row r="5" spans="1:14" x14ac:dyDescent="0.2">
      <c r="A5" s="5">
        <v>0.08</v>
      </c>
      <c r="B5" t="s">
        <v>2</v>
      </c>
    </row>
    <row r="6" spans="1:14" x14ac:dyDescent="0.2">
      <c r="A6" s="4">
        <f>(1+A5)^(1/12)-1</f>
        <v>6.4340301100034303E-3</v>
      </c>
      <c r="B6" t="s">
        <v>3</v>
      </c>
    </row>
    <row r="7" spans="1:14" x14ac:dyDescent="0.2">
      <c r="A7" s="6">
        <v>4000</v>
      </c>
      <c r="B7" t="s">
        <v>10</v>
      </c>
    </row>
    <row r="8" spans="1:14" x14ac:dyDescent="0.2">
      <c r="A8" s="7">
        <f>A7/4</f>
        <v>1000</v>
      </c>
      <c r="B8" t="s">
        <v>4</v>
      </c>
    </row>
    <row r="9" spans="1:14" x14ac:dyDescent="0.2">
      <c r="A9" s="9">
        <v>42855</v>
      </c>
      <c r="B9" t="s">
        <v>5</v>
      </c>
    </row>
    <row r="10" spans="1:14" x14ac:dyDescent="0.2">
      <c r="A10" s="9">
        <v>42916</v>
      </c>
      <c r="B10" t="s">
        <v>16</v>
      </c>
    </row>
    <row r="11" spans="1:14" x14ac:dyDescent="0.2">
      <c r="B11" t="s">
        <v>29</v>
      </c>
    </row>
    <row r="13" spans="1:14" ht="15.75" x14ac:dyDescent="0.25">
      <c r="C13" s="1" t="s">
        <v>17</v>
      </c>
      <c r="J13" t="s">
        <v>32</v>
      </c>
    </row>
    <row r="15" spans="1:14" ht="63" x14ac:dyDescent="0.25">
      <c r="C15" s="10" t="s">
        <v>6</v>
      </c>
      <c r="D15" s="10" t="s">
        <v>7</v>
      </c>
      <c r="E15" s="10" t="s">
        <v>8</v>
      </c>
      <c r="F15" s="10" t="s">
        <v>11</v>
      </c>
      <c r="G15" s="10" t="s">
        <v>4</v>
      </c>
      <c r="H15" s="10" t="s">
        <v>9</v>
      </c>
      <c r="J15" s="10" t="s">
        <v>6</v>
      </c>
      <c r="K15" s="10" t="s">
        <v>7</v>
      </c>
      <c r="L15" s="10" t="s">
        <v>8</v>
      </c>
      <c r="M15" s="10" t="s">
        <v>11</v>
      </c>
      <c r="N15" s="10" t="s">
        <v>9</v>
      </c>
    </row>
    <row r="16" spans="1:14" x14ac:dyDescent="0.2">
      <c r="C16" s="8">
        <f>+$A$9</f>
        <v>42855</v>
      </c>
      <c r="D16" s="11">
        <v>0</v>
      </c>
      <c r="E16" s="11">
        <f>ROUND(D16*$A$6,2)</f>
        <v>0</v>
      </c>
      <c r="F16" s="11">
        <f>+$A$7</f>
        <v>4000</v>
      </c>
      <c r="G16" s="11"/>
      <c r="H16" s="11">
        <f>SUM(D16:G16)</f>
        <v>4000</v>
      </c>
      <c r="J16" s="8">
        <f>+$A$9</f>
        <v>42855</v>
      </c>
      <c r="K16" s="11">
        <v>0</v>
      </c>
      <c r="L16" s="11">
        <f t="shared" ref="L16:L47" si="0">ROUND(K16*$N$2,2)</f>
        <v>0</v>
      </c>
      <c r="M16" s="11">
        <f>+$A$7</f>
        <v>4000</v>
      </c>
      <c r="N16" s="11">
        <f>SUM(K16:M16)</f>
        <v>4000</v>
      </c>
    </row>
    <row r="17" spans="3:14" x14ac:dyDescent="0.2">
      <c r="C17" s="8">
        <f>+C16+365.25/12</f>
        <v>42885.4375</v>
      </c>
      <c r="D17" s="11">
        <f>+H16</f>
        <v>4000</v>
      </c>
      <c r="E17" s="11">
        <f>ROUND(D17*$A$6,2)</f>
        <v>25.74</v>
      </c>
      <c r="F17" s="11"/>
      <c r="G17" s="11"/>
      <c r="H17" s="11">
        <f>SUM(D17:G17)</f>
        <v>4025.74</v>
      </c>
      <c r="J17" s="8">
        <f>+J16+365.25/12</f>
        <v>42885.4375</v>
      </c>
      <c r="K17" s="11">
        <f>+N16</f>
        <v>4000</v>
      </c>
      <c r="L17" s="11">
        <f t="shared" si="0"/>
        <v>56.56</v>
      </c>
      <c r="M17" s="11"/>
      <c r="N17" s="11">
        <f>SUM(K17:M17)</f>
        <v>4056.56</v>
      </c>
    </row>
    <row r="18" spans="3:14" x14ac:dyDescent="0.2">
      <c r="C18" s="8">
        <f t="shared" ref="C18:C66" si="1">+C17+365.25/12</f>
        <v>42915.875</v>
      </c>
      <c r="D18" s="11">
        <f t="shared" ref="D18:D66" si="2">+H17</f>
        <v>4025.74</v>
      </c>
      <c r="E18" s="11">
        <f t="shared" ref="E18:E66" si="3">ROUND(D18*$A$6,2)</f>
        <v>25.9</v>
      </c>
      <c r="F18" s="11"/>
      <c r="G18" s="11">
        <f>+$A$8</f>
        <v>1000</v>
      </c>
      <c r="H18" s="11">
        <f t="shared" ref="H18:H66" si="4">SUM(D18:G18)</f>
        <v>5051.6399999999994</v>
      </c>
      <c r="J18" s="8">
        <f t="shared" ref="J18:J66" si="5">+J17+365.25/12</f>
        <v>42915.875</v>
      </c>
      <c r="K18" s="11">
        <f t="shared" ref="K18:K66" si="6">+N17</f>
        <v>4056.56</v>
      </c>
      <c r="L18" s="11">
        <f t="shared" si="0"/>
        <v>57.36</v>
      </c>
      <c r="M18" s="11"/>
      <c r="N18" s="11">
        <f t="shared" ref="N18:N66" si="7">SUM(K18:M18)</f>
        <v>4113.92</v>
      </c>
    </row>
    <row r="19" spans="3:14" x14ac:dyDescent="0.2">
      <c r="C19" s="8">
        <f t="shared" si="1"/>
        <v>42946.3125</v>
      </c>
      <c r="D19" s="11">
        <f t="shared" si="2"/>
        <v>5051.6399999999994</v>
      </c>
      <c r="E19" s="11">
        <f t="shared" si="3"/>
        <v>32.5</v>
      </c>
      <c r="F19" s="11"/>
      <c r="G19" s="11"/>
      <c r="H19" s="11">
        <f t="shared" si="4"/>
        <v>5084.1399999999994</v>
      </c>
      <c r="J19" s="8">
        <f t="shared" si="5"/>
        <v>42946.3125</v>
      </c>
      <c r="K19" s="11">
        <f t="shared" si="6"/>
        <v>4113.92</v>
      </c>
      <c r="L19" s="11">
        <f t="shared" si="0"/>
        <v>58.17</v>
      </c>
      <c r="M19" s="11"/>
      <c r="N19" s="11">
        <f t="shared" si="7"/>
        <v>4172.09</v>
      </c>
    </row>
    <row r="20" spans="3:14" x14ac:dyDescent="0.2">
      <c r="C20" s="8">
        <f t="shared" si="1"/>
        <v>42976.75</v>
      </c>
      <c r="D20" s="11">
        <f t="shared" si="2"/>
        <v>5084.1399999999994</v>
      </c>
      <c r="E20" s="11">
        <f t="shared" si="3"/>
        <v>32.71</v>
      </c>
      <c r="F20" s="11"/>
      <c r="G20" s="11"/>
      <c r="H20" s="11">
        <f t="shared" si="4"/>
        <v>5116.8499999999995</v>
      </c>
      <c r="J20" s="8">
        <f t="shared" si="5"/>
        <v>42976.75</v>
      </c>
      <c r="K20" s="11">
        <f t="shared" si="6"/>
        <v>4172.09</v>
      </c>
      <c r="L20" s="11">
        <f t="shared" si="0"/>
        <v>58.99</v>
      </c>
      <c r="M20" s="11"/>
      <c r="N20" s="11">
        <f t="shared" si="7"/>
        <v>4231.08</v>
      </c>
    </row>
    <row r="21" spans="3:14" x14ac:dyDescent="0.2">
      <c r="C21" s="8">
        <f t="shared" si="1"/>
        <v>43007.1875</v>
      </c>
      <c r="D21" s="11">
        <f t="shared" si="2"/>
        <v>5116.8499999999995</v>
      </c>
      <c r="E21" s="11">
        <f t="shared" si="3"/>
        <v>32.92</v>
      </c>
      <c r="F21" s="11"/>
      <c r="G21" s="11"/>
      <c r="H21" s="11">
        <f t="shared" si="4"/>
        <v>5149.7699999999995</v>
      </c>
      <c r="J21" s="8">
        <f t="shared" si="5"/>
        <v>43007.1875</v>
      </c>
      <c r="K21" s="11">
        <f t="shared" si="6"/>
        <v>4231.08</v>
      </c>
      <c r="L21" s="11">
        <f t="shared" si="0"/>
        <v>59.82</v>
      </c>
      <c r="M21" s="11"/>
      <c r="N21" s="11">
        <f t="shared" si="7"/>
        <v>4290.8999999999996</v>
      </c>
    </row>
    <row r="22" spans="3:14" x14ac:dyDescent="0.2">
      <c r="C22" s="8">
        <f t="shared" si="1"/>
        <v>43037.625</v>
      </c>
      <c r="D22" s="11">
        <f t="shared" si="2"/>
        <v>5149.7699999999995</v>
      </c>
      <c r="E22" s="11">
        <f t="shared" si="3"/>
        <v>33.130000000000003</v>
      </c>
      <c r="F22" s="11"/>
      <c r="G22" s="11"/>
      <c r="H22" s="11">
        <f t="shared" si="4"/>
        <v>5182.8999999999996</v>
      </c>
      <c r="J22" s="8">
        <f t="shared" si="5"/>
        <v>43037.625</v>
      </c>
      <c r="K22" s="11">
        <f t="shared" si="6"/>
        <v>4290.8999999999996</v>
      </c>
      <c r="L22" s="11">
        <f t="shared" si="0"/>
        <v>60.67</v>
      </c>
      <c r="M22" s="11"/>
      <c r="N22" s="11">
        <f t="shared" si="7"/>
        <v>4351.57</v>
      </c>
    </row>
    <row r="23" spans="3:14" x14ac:dyDescent="0.2">
      <c r="C23" s="8">
        <f t="shared" si="1"/>
        <v>43068.0625</v>
      </c>
      <c r="D23" s="11">
        <f t="shared" si="2"/>
        <v>5182.8999999999996</v>
      </c>
      <c r="E23" s="11">
        <f t="shared" si="3"/>
        <v>33.35</v>
      </c>
      <c r="F23" s="11"/>
      <c r="G23" s="11"/>
      <c r="H23" s="11">
        <f t="shared" si="4"/>
        <v>5216.25</v>
      </c>
      <c r="J23" s="8">
        <f t="shared" si="5"/>
        <v>43068.0625</v>
      </c>
      <c r="K23" s="11">
        <f t="shared" si="6"/>
        <v>4351.57</v>
      </c>
      <c r="L23" s="11">
        <f t="shared" si="0"/>
        <v>61.53</v>
      </c>
      <c r="M23" s="11"/>
      <c r="N23" s="11">
        <f t="shared" si="7"/>
        <v>4413.0999999999995</v>
      </c>
    </row>
    <row r="24" spans="3:14" x14ac:dyDescent="0.2">
      <c r="C24" s="8">
        <f t="shared" si="1"/>
        <v>43098.5</v>
      </c>
      <c r="D24" s="11">
        <f t="shared" si="2"/>
        <v>5216.25</v>
      </c>
      <c r="E24" s="11">
        <f t="shared" si="3"/>
        <v>33.56</v>
      </c>
      <c r="F24" s="11"/>
      <c r="G24" s="11"/>
      <c r="H24" s="11">
        <f t="shared" si="4"/>
        <v>5249.81</v>
      </c>
      <c r="J24" s="8">
        <f t="shared" si="5"/>
        <v>43098.5</v>
      </c>
      <c r="K24" s="11">
        <f t="shared" si="6"/>
        <v>4413.0999999999995</v>
      </c>
      <c r="L24" s="11">
        <f t="shared" si="0"/>
        <v>62.4</v>
      </c>
      <c r="M24" s="11"/>
      <c r="N24" s="11">
        <f t="shared" si="7"/>
        <v>4475.4999999999991</v>
      </c>
    </row>
    <row r="25" spans="3:14" x14ac:dyDescent="0.2">
      <c r="C25" s="8">
        <f t="shared" si="1"/>
        <v>43128.9375</v>
      </c>
      <c r="D25" s="11">
        <f t="shared" si="2"/>
        <v>5249.81</v>
      </c>
      <c r="E25" s="11">
        <f t="shared" si="3"/>
        <v>33.78</v>
      </c>
      <c r="F25" s="11"/>
      <c r="G25" s="11"/>
      <c r="H25" s="11">
        <f t="shared" si="4"/>
        <v>5283.59</v>
      </c>
      <c r="J25" s="8">
        <f t="shared" si="5"/>
        <v>43128.9375</v>
      </c>
      <c r="K25" s="11">
        <f t="shared" si="6"/>
        <v>4475.4999999999991</v>
      </c>
      <c r="L25" s="11">
        <f t="shared" si="0"/>
        <v>63.28</v>
      </c>
      <c r="M25" s="11"/>
      <c r="N25" s="11">
        <f t="shared" si="7"/>
        <v>4538.7799999999988</v>
      </c>
    </row>
    <row r="26" spans="3:14" x14ac:dyDescent="0.2">
      <c r="C26" s="8">
        <f t="shared" si="1"/>
        <v>43159.375</v>
      </c>
      <c r="D26" s="11">
        <f t="shared" si="2"/>
        <v>5283.59</v>
      </c>
      <c r="E26" s="11">
        <f t="shared" si="3"/>
        <v>33.99</v>
      </c>
      <c r="F26" s="11"/>
      <c r="G26" s="11"/>
      <c r="H26" s="11">
        <f t="shared" si="4"/>
        <v>5317.58</v>
      </c>
      <c r="J26" s="8">
        <f t="shared" si="5"/>
        <v>43159.375</v>
      </c>
      <c r="K26" s="11">
        <f t="shared" si="6"/>
        <v>4538.7799999999988</v>
      </c>
      <c r="L26" s="11">
        <f t="shared" si="0"/>
        <v>64.17</v>
      </c>
      <c r="M26" s="11"/>
      <c r="N26" s="11">
        <f t="shared" si="7"/>
        <v>4602.9499999999989</v>
      </c>
    </row>
    <row r="27" spans="3:14" x14ac:dyDescent="0.2">
      <c r="C27" s="8">
        <f t="shared" si="1"/>
        <v>43189.8125</v>
      </c>
      <c r="D27" s="11">
        <f t="shared" si="2"/>
        <v>5317.58</v>
      </c>
      <c r="E27" s="11">
        <f t="shared" si="3"/>
        <v>34.21</v>
      </c>
      <c r="F27" s="11"/>
      <c r="G27" s="11"/>
      <c r="H27" s="11">
        <f t="shared" si="4"/>
        <v>5351.79</v>
      </c>
      <c r="J27" s="8">
        <f t="shared" si="5"/>
        <v>43189.8125</v>
      </c>
      <c r="K27" s="11">
        <f t="shared" si="6"/>
        <v>4602.9499999999989</v>
      </c>
      <c r="L27" s="11">
        <f t="shared" si="0"/>
        <v>65.08</v>
      </c>
      <c r="M27" s="11"/>
      <c r="N27" s="11">
        <f t="shared" si="7"/>
        <v>4668.0299999999988</v>
      </c>
    </row>
    <row r="28" spans="3:14" x14ac:dyDescent="0.2">
      <c r="C28" s="8">
        <f t="shared" si="1"/>
        <v>43220.25</v>
      </c>
      <c r="D28" s="11">
        <f t="shared" si="2"/>
        <v>5351.79</v>
      </c>
      <c r="E28" s="11">
        <f t="shared" si="3"/>
        <v>34.43</v>
      </c>
      <c r="F28" s="11">
        <f>+$A$7</f>
        <v>4000</v>
      </c>
      <c r="G28" s="11"/>
      <c r="H28" s="11">
        <f t="shared" si="4"/>
        <v>9386.2200000000012</v>
      </c>
      <c r="J28" s="8">
        <f t="shared" si="5"/>
        <v>43220.25</v>
      </c>
      <c r="K28" s="11">
        <f t="shared" si="6"/>
        <v>4668.0299999999988</v>
      </c>
      <c r="L28" s="11">
        <f t="shared" si="0"/>
        <v>66</v>
      </c>
      <c r="M28" s="11">
        <f>+$A$7</f>
        <v>4000</v>
      </c>
      <c r="N28" s="11">
        <f t="shared" si="7"/>
        <v>8734.0299999999988</v>
      </c>
    </row>
    <row r="29" spans="3:14" x14ac:dyDescent="0.2">
      <c r="C29" s="8">
        <f t="shared" si="1"/>
        <v>43250.6875</v>
      </c>
      <c r="D29" s="11">
        <f t="shared" si="2"/>
        <v>9386.2200000000012</v>
      </c>
      <c r="E29" s="11">
        <f t="shared" si="3"/>
        <v>60.39</v>
      </c>
      <c r="F29" s="11"/>
      <c r="G29" s="11"/>
      <c r="H29" s="11">
        <f t="shared" si="4"/>
        <v>9446.61</v>
      </c>
      <c r="J29" s="8">
        <f t="shared" si="5"/>
        <v>43250.6875</v>
      </c>
      <c r="K29" s="11">
        <f t="shared" si="6"/>
        <v>8734.0299999999988</v>
      </c>
      <c r="L29" s="11">
        <f t="shared" si="0"/>
        <v>123.49</v>
      </c>
      <c r="M29" s="11"/>
      <c r="N29" s="11">
        <f t="shared" si="7"/>
        <v>8857.5199999999986</v>
      </c>
    </row>
    <row r="30" spans="3:14" x14ac:dyDescent="0.2">
      <c r="C30" s="8">
        <f t="shared" si="1"/>
        <v>43281.125</v>
      </c>
      <c r="D30" s="11">
        <f t="shared" si="2"/>
        <v>9446.61</v>
      </c>
      <c r="E30" s="11">
        <f t="shared" si="3"/>
        <v>60.78</v>
      </c>
      <c r="F30" s="11"/>
      <c r="G30" s="11">
        <f>+$A$8</f>
        <v>1000</v>
      </c>
      <c r="H30" s="11">
        <f t="shared" si="4"/>
        <v>10507.390000000001</v>
      </c>
      <c r="J30" s="8">
        <f t="shared" si="5"/>
        <v>43281.125</v>
      </c>
      <c r="K30" s="11">
        <f t="shared" si="6"/>
        <v>8857.5199999999986</v>
      </c>
      <c r="L30" s="11">
        <f t="shared" si="0"/>
        <v>125.24</v>
      </c>
      <c r="M30" s="11"/>
      <c r="N30" s="11">
        <f t="shared" si="7"/>
        <v>8982.7599999999984</v>
      </c>
    </row>
    <row r="31" spans="3:14" x14ac:dyDescent="0.2">
      <c r="C31" s="8">
        <f t="shared" si="1"/>
        <v>43311.5625</v>
      </c>
      <c r="D31" s="11">
        <f t="shared" si="2"/>
        <v>10507.390000000001</v>
      </c>
      <c r="E31" s="11">
        <f t="shared" si="3"/>
        <v>67.599999999999994</v>
      </c>
      <c r="F31" s="11"/>
      <c r="G31" s="11"/>
      <c r="H31" s="11">
        <f t="shared" si="4"/>
        <v>10574.990000000002</v>
      </c>
      <c r="J31" s="8">
        <f t="shared" si="5"/>
        <v>43311.5625</v>
      </c>
      <c r="K31" s="11">
        <f t="shared" si="6"/>
        <v>8982.7599999999984</v>
      </c>
      <c r="L31" s="11">
        <f t="shared" si="0"/>
        <v>127.01</v>
      </c>
      <c r="M31" s="11"/>
      <c r="N31" s="11">
        <f t="shared" si="7"/>
        <v>9109.7699999999986</v>
      </c>
    </row>
    <row r="32" spans="3:14" x14ac:dyDescent="0.2">
      <c r="C32" s="8">
        <f t="shared" si="1"/>
        <v>43342</v>
      </c>
      <c r="D32" s="11">
        <f t="shared" si="2"/>
        <v>10574.990000000002</v>
      </c>
      <c r="E32" s="11">
        <f t="shared" si="3"/>
        <v>68.040000000000006</v>
      </c>
      <c r="F32" s="11"/>
      <c r="G32" s="11"/>
      <c r="H32" s="11">
        <f t="shared" si="4"/>
        <v>10643.030000000002</v>
      </c>
      <c r="J32" s="8">
        <f t="shared" si="5"/>
        <v>43342</v>
      </c>
      <c r="K32" s="11">
        <f t="shared" si="6"/>
        <v>9109.7699999999986</v>
      </c>
      <c r="L32" s="11">
        <f t="shared" si="0"/>
        <v>128.80000000000001</v>
      </c>
      <c r="M32" s="11"/>
      <c r="N32" s="11">
        <f t="shared" si="7"/>
        <v>9238.5699999999979</v>
      </c>
    </row>
    <row r="33" spans="3:14" x14ac:dyDescent="0.2">
      <c r="C33" s="8">
        <f t="shared" si="1"/>
        <v>43372.4375</v>
      </c>
      <c r="D33" s="11">
        <f t="shared" si="2"/>
        <v>10643.030000000002</v>
      </c>
      <c r="E33" s="11">
        <f t="shared" si="3"/>
        <v>68.48</v>
      </c>
      <c r="F33" s="11"/>
      <c r="G33" s="11"/>
      <c r="H33" s="11">
        <f t="shared" si="4"/>
        <v>10711.510000000002</v>
      </c>
      <c r="J33" s="8">
        <f t="shared" si="5"/>
        <v>43372.4375</v>
      </c>
      <c r="K33" s="11">
        <f t="shared" si="6"/>
        <v>9238.5699999999979</v>
      </c>
      <c r="L33" s="11">
        <f t="shared" si="0"/>
        <v>130.63</v>
      </c>
      <c r="M33" s="11"/>
      <c r="N33" s="11">
        <f t="shared" si="7"/>
        <v>9369.1999999999971</v>
      </c>
    </row>
    <row r="34" spans="3:14" x14ac:dyDescent="0.2">
      <c r="C34" s="8">
        <f t="shared" si="1"/>
        <v>43402.875</v>
      </c>
      <c r="D34" s="11">
        <f t="shared" si="2"/>
        <v>10711.510000000002</v>
      </c>
      <c r="E34" s="11">
        <f t="shared" si="3"/>
        <v>68.92</v>
      </c>
      <c r="F34" s="11"/>
      <c r="G34" s="11"/>
      <c r="H34" s="11">
        <f t="shared" si="4"/>
        <v>10780.430000000002</v>
      </c>
      <c r="J34" s="8">
        <f t="shared" si="5"/>
        <v>43402.875</v>
      </c>
      <c r="K34" s="11">
        <f t="shared" si="6"/>
        <v>9369.1999999999971</v>
      </c>
      <c r="L34" s="11">
        <f t="shared" si="0"/>
        <v>132.47</v>
      </c>
      <c r="M34" s="11"/>
      <c r="N34" s="11">
        <f t="shared" si="7"/>
        <v>9501.6699999999964</v>
      </c>
    </row>
    <row r="35" spans="3:14" x14ac:dyDescent="0.2">
      <c r="C35" s="8">
        <f t="shared" si="1"/>
        <v>43433.3125</v>
      </c>
      <c r="D35" s="11">
        <f t="shared" si="2"/>
        <v>10780.430000000002</v>
      </c>
      <c r="E35" s="11">
        <f t="shared" si="3"/>
        <v>69.36</v>
      </c>
      <c r="F35" s="11"/>
      <c r="G35" s="11"/>
      <c r="H35" s="11">
        <f t="shared" si="4"/>
        <v>10849.790000000003</v>
      </c>
      <c r="J35" s="8">
        <f t="shared" si="5"/>
        <v>43433.3125</v>
      </c>
      <c r="K35" s="11">
        <f t="shared" si="6"/>
        <v>9501.6699999999964</v>
      </c>
      <c r="L35" s="11">
        <f t="shared" si="0"/>
        <v>134.35</v>
      </c>
      <c r="M35" s="11"/>
      <c r="N35" s="11">
        <f t="shared" si="7"/>
        <v>9636.0199999999968</v>
      </c>
    </row>
    <row r="36" spans="3:14" x14ac:dyDescent="0.2">
      <c r="C36" s="8">
        <f t="shared" si="1"/>
        <v>43463.75</v>
      </c>
      <c r="D36" s="11">
        <f t="shared" si="2"/>
        <v>10849.790000000003</v>
      </c>
      <c r="E36" s="11">
        <f t="shared" si="3"/>
        <v>69.81</v>
      </c>
      <c r="F36" s="11"/>
      <c r="G36" s="11"/>
      <c r="H36" s="11">
        <f t="shared" si="4"/>
        <v>10919.600000000002</v>
      </c>
      <c r="J36" s="8">
        <f t="shared" si="5"/>
        <v>43463.75</v>
      </c>
      <c r="K36" s="11">
        <f t="shared" si="6"/>
        <v>9636.0199999999968</v>
      </c>
      <c r="L36" s="11">
        <f t="shared" si="0"/>
        <v>136.24</v>
      </c>
      <c r="M36" s="11"/>
      <c r="N36" s="11">
        <f t="shared" si="7"/>
        <v>9772.2599999999966</v>
      </c>
    </row>
    <row r="37" spans="3:14" x14ac:dyDescent="0.2">
      <c r="C37" s="8">
        <f t="shared" si="1"/>
        <v>43494.1875</v>
      </c>
      <c r="D37" s="11">
        <f t="shared" si="2"/>
        <v>10919.600000000002</v>
      </c>
      <c r="E37" s="11">
        <f t="shared" si="3"/>
        <v>70.260000000000005</v>
      </c>
      <c r="F37" s="11"/>
      <c r="G37" s="11"/>
      <c r="H37" s="11">
        <f t="shared" si="4"/>
        <v>10989.860000000002</v>
      </c>
      <c r="J37" s="8">
        <f t="shared" si="5"/>
        <v>43494.1875</v>
      </c>
      <c r="K37" s="11">
        <f t="shared" si="6"/>
        <v>9772.2599999999966</v>
      </c>
      <c r="L37" s="11">
        <f t="shared" si="0"/>
        <v>138.16999999999999</v>
      </c>
      <c r="M37" s="11"/>
      <c r="N37" s="11">
        <f t="shared" si="7"/>
        <v>9910.4299999999967</v>
      </c>
    </row>
    <row r="38" spans="3:14" x14ac:dyDescent="0.2">
      <c r="C38" s="8">
        <f t="shared" si="1"/>
        <v>43524.625</v>
      </c>
      <c r="D38" s="11">
        <f t="shared" si="2"/>
        <v>10989.860000000002</v>
      </c>
      <c r="E38" s="11">
        <f t="shared" si="3"/>
        <v>70.709999999999994</v>
      </c>
      <c r="F38" s="11"/>
      <c r="G38" s="11"/>
      <c r="H38" s="11">
        <f t="shared" si="4"/>
        <v>11060.570000000002</v>
      </c>
      <c r="J38" s="8">
        <f t="shared" si="5"/>
        <v>43524.625</v>
      </c>
      <c r="K38" s="11">
        <f t="shared" si="6"/>
        <v>9910.4299999999967</v>
      </c>
      <c r="L38" s="11">
        <f t="shared" si="0"/>
        <v>140.12</v>
      </c>
      <c r="M38" s="11"/>
      <c r="N38" s="11">
        <f t="shared" si="7"/>
        <v>10050.549999999997</v>
      </c>
    </row>
    <row r="39" spans="3:14" x14ac:dyDescent="0.2">
      <c r="C39" s="8">
        <f t="shared" si="1"/>
        <v>43555.0625</v>
      </c>
      <c r="D39" s="11">
        <f t="shared" si="2"/>
        <v>11060.570000000002</v>
      </c>
      <c r="E39" s="11">
        <f t="shared" si="3"/>
        <v>71.16</v>
      </c>
      <c r="F39" s="11"/>
      <c r="G39" s="11"/>
      <c r="H39" s="11">
        <f t="shared" si="4"/>
        <v>11131.730000000001</v>
      </c>
      <c r="J39" s="8">
        <f t="shared" si="5"/>
        <v>43555.0625</v>
      </c>
      <c r="K39" s="11">
        <f t="shared" si="6"/>
        <v>10050.549999999997</v>
      </c>
      <c r="L39" s="11">
        <f t="shared" si="0"/>
        <v>142.11000000000001</v>
      </c>
      <c r="M39" s="11"/>
      <c r="N39" s="11">
        <f t="shared" si="7"/>
        <v>10192.659999999998</v>
      </c>
    </row>
    <row r="40" spans="3:14" x14ac:dyDescent="0.2">
      <c r="C40" s="8">
        <f t="shared" si="1"/>
        <v>43585.5</v>
      </c>
      <c r="D40" s="11">
        <f t="shared" si="2"/>
        <v>11131.730000000001</v>
      </c>
      <c r="E40" s="11">
        <f t="shared" si="3"/>
        <v>71.62</v>
      </c>
      <c r="F40" s="11">
        <f>+$A$7</f>
        <v>4000</v>
      </c>
      <c r="G40" s="11"/>
      <c r="H40" s="11">
        <f t="shared" si="4"/>
        <v>15203.350000000002</v>
      </c>
      <c r="J40" s="8">
        <f t="shared" si="5"/>
        <v>43585.5</v>
      </c>
      <c r="K40" s="11">
        <f t="shared" si="6"/>
        <v>10192.659999999998</v>
      </c>
      <c r="L40" s="11">
        <f t="shared" si="0"/>
        <v>144.12</v>
      </c>
      <c r="M40" s="11">
        <f>+$A$7</f>
        <v>4000</v>
      </c>
      <c r="N40" s="11">
        <f t="shared" si="7"/>
        <v>14336.779999999999</v>
      </c>
    </row>
    <row r="41" spans="3:14" x14ac:dyDescent="0.2">
      <c r="C41" s="8">
        <f t="shared" si="1"/>
        <v>43615.9375</v>
      </c>
      <c r="D41" s="11">
        <f t="shared" si="2"/>
        <v>15203.350000000002</v>
      </c>
      <c r="E41" s="11">
        <f t="shared" si="3"/>
        <v>97.82</v>
      </c>
      <c r="F41" s="11"/>
      <c r="G41" s="11"/>
      <c r="H41" s="11">
        <f t="shared" si="4"/>
        <v>15301.170000000002</v>
      </c>
      <c r="J41" s="8">
        <f t="shared" si="5"/>
        <v>43615.9375</v>
      </c>
      <c r="K41" s="11">
        <f t="shared" si="6"/>
        <v>14336.779999999999</v>
      </c>
      <c r="L41" s="11">
        <f t="shared" si="0"/>
        <v>202.71</v>
      </c>
      <c r="M41" s="11"/>
      <c r="N41" s="11">
        <f t="shared" si="7"/>
        <v>14539.489999999998</v>
      </c>
    </row>
    <row r="42" spans="3:14" x14ac:dyDescent="0.2">
      <c r="C42" s="8">
        <f t="shared" si="1"/>
        <v>43646.375</v>
      </c>
      <c r="D42" s="11">
        <f t="shared" si="2"/>
        <v>15301.170000000002</v>
      </c>
      <c r="E42" s="11">
        <f t="shared" si="3"/>
        <v>98.45</v>
      </c>
      <c r="F42" s="11"/>
      <c r="G42" s="11">
        <f>+$A$8</f>
        <v>1000</v>
      </c>
      <c r="H42" s="11">
        <f t="shared" si="4"/>
        <v>16399.620000000003</v>
      </c>
      <c r="J42" s="8">
        <f t="shared" si="5"/>
        <v>43646.375</v>
      </c>
      <c r="K42" s="11">
        <f t="shared" si="6"/>
        <v>14539.489999999998</v>
      </c>
      <c r="L42" s="11">
        <f t="shared" si="0"/>
        <v>205.58</v>
      </c>
      <c r="M42" s="11"/>
      <c r="N42" s="11">
        <f t="shared" si="7"/>
        <v>14745.069999999998</v>
      </c>
    </row>
    <row r="43" spans="3:14" x14ac:dyDescent="0.2">
      <c r="C43" s="8">
        <f t="shared" si="1"/>
        <v>43676.8125</v>
      </c>
      <c r="D43" s="11">
        <f t="shared" si="2"/>
        <v>16399.620000000003</v>
      </c>
      <c r="E43" s="11">
        <f t="shared" si="3"/>
        <v>105.52</v>
      </c>
      <c r="F43" s="11"/>
      <c r="G43" s="11"/>
      <c r="H43" s="11">
        <f t="shared" si="4"/>
        <v>16505.140000000003</v>
      </c>
      <c r="J43" s="8">
        <f t="shared" si="5"/>
        <v>43676.8125</v>
      </c>
      <c r="K43" s="11">
        <f t="shared" si="6"/>
        <v>14745.069999999998</v>
      </c>
      <c r="L43" s="11">
        <f t="shared" si="0"/>
        <v>208.48</v>
      </c>
      <c r="M43" s="11"/>
      <c r="N43" s="11">
        <f t="shared" si="7"/>
        <v>14953.549999999997</v>
      </c>
    </row>
    <row r="44" spans="3:14" x14ac:dyDescent="0.2">
      <c r="C44" s="8">
        <f t="shared" si="1"/>
        <v>43707.25</v>
      </c>
      <c r="D44" s="11">
        <f t="shared" si="2"/>
        <v>16505.140000000003</v>
      </c>
      <c r="E44" s="11">
        <f t="shared" si="3"/>
        <v>106.19</v>
      </c>
      <c r="F44" s="11"/>
      <c r="G44" s="11"/>
      <c r="H44" s="11">
        <f t="shared" si="4"/>
        <v>16611.330000000002</v>
      </c>
      <c r="J44" s="8">
        <f t="shared" si="5"/>
        <v>43707.25</v>
      </c>
      <c r="K44" s="11">
        <f t="shared" si="6"/>
        <v>14953.549999999997</v>
      </c>
      <c r="L44" s="11">
        <f t="shared" si="0"/>
        <v>211.43</v>
      </c>
      <c r="M44" s="11"/>
      <c r="N44" s="11">
        <f t="shared" si="7"/>
        <v>15164.979999999998</v>
      </c>
    </row>
    <row r="45" spans="3:14" x14ac:dyDescent="0.2">
      <c r="C45" s="8">
        <f t="shared" si="1"/>
        <v>43737.6875</v>
      </c>
      <c r="D45" s="11">
        <f t="shared" si="2"/>
        <v>16611.330000000002</v>
      </c>
      <c r="E45" s="11">
        <f t="shared" si="3"/>
        <v>106.88</v>
      </c>
      <c r="F45" s="11"/>
      <c r="G45" s="11"/>
      <c r="H45" s="11">
        <f t="shared" si="4"/>
        <v>16718.210000000003</v>
      </c>
      <c r="J45" s="8">
        <f t="shared" si="5"/>
        <v>43737.6875</v>
      </c>
      <c r="K45" s="11">
        <f t="shared" si="6"/>
        <v>15164.979999999998</v>
      </c>
      <c r="L45" s="11">
        <f t="shared" si="0"/>
        <v>214.42</v>
      </c>
      <c r="M45" s="11"/>
      <c r="N45" s="11">
        <f t="shared" si="7"/>
        <v>15379.399999999998</v>
      </c>
    </row>
    <row r="46" spans="3:14" x14ac:dyDescent="0.2">
      <c r="C46" s="8">
        <f t="shared" si="1"/>
        <v>43768.125</v>
      </c>
      <c r="D46" s="11">
        <f t="shared" si="2"/>
        <v>16718.210000000003</v>
      </c>
      <c r="E46" s="11">
        <f t="shared" si="3"/>
        <v>107.57</v>
      </c>
      <c r="F46" s="11"/>
      <c r="G46" s="11"/>
      <c r="H46" s="11">
        <f t="shared" si="4"/>
        <v>16825.780000000002</v>
      </c>
      <c r="J46" s="8">
        <f t="shared" si="5"/>
        <v>43768.125</v>
      </c>
      <c r="K46" s="11">
        <f t="shared" si="6"/>
        <v>15379.399999999998</v>
      </c>
      <c r="L46" s="11">
        <f t="shared" si="0"/>
        <v>217.45</v>
      </c>
      <c r="M46" s="11"/>
      <c r="N46" s="11">
        <f t="shared" si="7"/>
        <v>15596.849999999999</v>
      </c>
    </row>
    <row r="47" spans="3:14" x14ac:dyDescent="0.2">
      <c r="C47" s="8">
        <f t="shared" si="1"/>
        <v>43798.5625</v>
      </c>
      <c r="D47" s="11">
        <f t="shared" si="2"/>
        <v>16825.780000000002</v>
      </c>
      <c r="E47" s="11">
        <f t="shared" si="3"/>
        <v>108.26</v>
      </c>
      <c r="F47" s="11"/>
      <c r="G47" s="11"/>
      <c r="H47" s="11">
        <f t="shared" si="4"/>
        <v>16934.04</v>
      </c>
      <c r="J47" s="8">
        <f t="shared" si="5"/>
        <v>43798.5625</v>
      </c>
      <c r="K47" s="11">
        <f t="shared" si="6"/>
        <v>15596.849999999999</v>
      </c>
      <c r="L47" s="11">
        <f t="shared" si="0"/>
        <v>220.53</v>
      </c>
      <c r="M47" s="11"/>
      <c r="N47" s="11">
        <f t="shared" si="7"/>
        <v>15817.38</v>
      </c>
    </row>
    <row r="48" spans="3:14" x14ac:dyDescent="0.2">
      <c r="C48" s="8">
        <f t="shared" si="1"/>
        <v>43829</v>
      </c>
      <c r="D48" s="11">
        <f t="shared" si="2"/>
        <v>16934.04</v>
      </c>
      <c r="E48" s="11">
        <f t="shared" si="3"/>
        <v>108.95</v>
      </c>
      <c r="F48" s="11"/>
      <c r="G48" s="11"/>
      <c r="H48" s="11">
        <f t="shared" si="4"/>
        <v>17042.990000000002</v>
      </c>
      <c r="J48" s="8">
        <f t="shared" si="5"/>
        <v>43829</v>
      </c>
      <c r="K48" s="11">
        <f t="shared" si="6"/>
        <v>15817.38</v>
      </c>
      <c r="L48" s="11">
        <f t="shared" ref="L48:L66" si="8">ROUND(K48*$N$2,2)</f>
        <v>223.64</v>
      </c>
      <c r="M48" s="11"/>
      <c r="N48" s="11">
        <f t="shared" si="7"/>
        <v>16041.019999999999</v>
      </c>
    </row>
    <row r="49" spans="3:14" x14ac:dyDescent="0.2">
      <c r="C49" s="8">
        <f t="shared" si="1"/>
        <v>43859.4375</v>
      </c>
      <c r="D49" s="11">
        <f t="shared" si="2"/>
        <v>17042.990000000002</v>
      </c>
      <c r="E49" s="11">
        <f t="shared" si="3"/>
        <v>109.66</v>
      </c>
      <c r="F49" s="11"/>
      <c r="G49" s="11"/>
      <c r="H49" s="11">
        <f t="shared" si="4"/>
        <v>17152.650000000001</v>
      </c>
      <c r="J49" s="8">
        <f t="shared" si="5"/>
        <v>43859.4375</v>
      </c>
      <c r="K49" s="11">
        <f t="shared" si="6"/>
        <v>16041.019999999999</v>
      </c>
      <c r="L49" s="11">
        <f t="shared" si="8"/>
        <v>226.81</v>
      </c>
      <c r="M49" s="11"/>
      <c r="N49" s="11">
        <f t="shared" si="7"/>
        <v>16267.829999999998</v>
      </c>
    </row>
    <row r="50" spans="3:14" x14ac:dyDescent="0.2">
      <c r="C50" s="8">
        <f t="shared" si="1"/>
        <v>43889.875</v>
      </c>
      <c r="D50" s="11">
        <f t="shared" si="2"/>
        <v>17152.650000000001</v>
      </c>
      <c r="E50" s="11">
        <f t="shared" si="3"/>
        <v>110.36</v>
      </c>
      <c r="F50" s="11"/>
      <c r="G50" s="11"/>
      <c r="H50" s="11">
        <f t="shared" si="4"/>
        <v>17263.010000000002</v>
      </c>
      <c r="J50" s="8">
        <f t="shared" si="5"/>
        <v>43889.875</v>
      </c>
      <c r="K50" s="11">
        <f t="shared" si="6"/>
        <v>16267.829999999998</v>
      </c>
      <c r="L50" s="11">
        <f t="shared" si="8"/>
        <v>230.01</v>
      </c>
      <c r="M50" s="11"/>
      <c r="N50" s="11">
        <f t="shared" si="7"/>
        <v>16497.839999999997</v>
      </c>
    </row>
    <row r="51" spans="3:14" x14ac:dyDescent="0.2">
      <c r="C51" s="8">
        <f t="shared" si="1"/>
        <v>43920.3125</v>
      </c>
      <c r="D51" s="11">
        <f t="shared" si="2"/>
        <v>17263.010000000002</v>
      </c>
      <c r="E51" s="11">
        <f t="shared" si="3"/>
        <v>111.07</v>
      </c>
      <c r="F51" s="11"/>
      <c r="G51" s="11"/>
      <c r="H51" s="11">
        <f t="shared" si="4"/>
        <v>17374.080000000002</v>
      </c>
      <c r="J51" s="8">
        <f t="shared" si="5"/>
        <v>43920.3125</v>
      </c>
      <c r="K51" s="11">
        <f t="shared" si="6"/>
        <v>16497.839999999997</v>
      </c>
      <c r="L51" s="11">
        <f t="shared" si="8"/>
        <v>233.26</v>
      </c>
      <c r="M51" s="11"/>
      <c r="N51" s="11">
        <f t="shared" si="7"/>
        <v>16731.099999999995</v>
      </c>
    </row>
    <row r="52" spans="3:14" x14ac:dyDescent="0.2">
      <c r="C52" s="8">
        <f t="shared" si="1"/>
        <v>43950.75</v>
      </c>
      <c r="D52" s="11">
        <f t="shared" si="2"/>
        <v>17374.080000000002</v>
      </c>
      <c r="E52" s="11">
        <f t="shared" si="3"/>
        <v>111.79</v>
      </c>
      <c r="F52" s="11">
        <f>+$A$7</f>
        <v>4000</v>
      </c>
      <c r="G52" s="11"/>
      <c r="H52" s="11">
        <f t="shared" si="4"/>
        <v>21485.870000000003</v>
      </c>
      <c r="J52" s="8">
        <f t="shared" si="5"/>
        <v>43950.75</v>
      </c>
      <c r="K52" s="11">
        <f t="shared" si="6"/>
        <v>16731.099999999995</v>
      </c>
      <c r="L52" s="11">
        <f t="shared" si="8"/>
        <v>236.56</v>
      </c>
      <c r="M52" s="11">
        <f>+$A$7</f>
        <v>4000</v>
      </c>
      <c r="N52" s="11">
        <f t="shared" si="7"/>
        <v>20967.659999999996</v>
      </c>
    </row>
    <row r="53" spans="3:14" x14ac:dyDescent="0.2">
      <c r="C53" s="8">
        <f t="shared" si="1"/>
        <v>43981.1875</v>
      </c>
      <c r="D53" s="11">
        <f t="shared" si="2"/>
        <v>21485.870000000003</v>
      </c>
      <c r="E53" s="11">
        <f t="shared" si="3"/>
        <v>138.24</v>
      </c>
      <c r="F53" s="11"/>
      <c r="G53" s="11"/>
      <c r="H53" s="11">
        <f t="shared" si="4"/>
        <v>21624.110000000004</v>
      </c>
      <c r="J53" s="8">
        <f t="shared" si="5"/>
        <v>43981.1875</v>
      </c>
      <c r="K53" s="11">
        <f t="shared" si="6"/>
        <v>20967.659999999996</v>
      </c>
      <c r="L53" s="11">
        <f t="shared" si="8"/>
        <v>296.45999999999998</v>
      </c>
      <c r="M53" s="11"/>
      <c r="N53" s="11">
        <f t="shared" si="7"/>
        <v>21264.119999999995</v>
      </c>
    </row>
    <row r="54" spans="3:14" x14ac:dyDescent="0.2">
      <c r="C54" s="8">
        <f t="shared" si="1"/>
        <v>44011.625</v>
      </c>
      <c r="D54" s="11">
        <f t="shared" si="2"/>
        <v>21624.110000000004</v>
      </c>
      <c r="E54" s="11">
        <f t="shared" si="3"/>
        <v>139.13</v>
      </c>
      <c r="F54" s="11"/>
      <c r="G54" s="11">
        <f>+$A$8</f>
        <v>1000</v>
      </c>
      <c r="H54" s="11">
        <f t="shared" si="4"/>
        <v>22763.240000000005</v>
      </c>
      <c r="J54" s="8">
        <f t="shared" si="5"/>
        <v>44011.625</v>
      </c>
      <c r="K54" s="11">
        <f t="shared" si="6"/>
        <v>21264.119999999995</v>
      </c>
      <c r="L54" s="11">
        <f t="shared" si="8"/>
        <v>300.66000000000003</v>
      </c>
      <c r="M54" s="11"/>
      <c r="N54" s="11">
        <f t="shared" si="7"/>
        <v>21564.779999999995</v>
      </c>
    </row>
    <row r="55" spans="3:14" x14ac:dyDescent="0.2">
      <c r="C55" s="8">
        <f t="shared" si="1"/>
        <v>44042.0625</v>
      </c>
      <c r="D55" s="11">
        <f t="shared" si="2"/>
        <v>22763.240000000005</v>
      </c>
      <c r="E55" s="11">
        <f t="shared" si="3"/>
        <v>146.46</v>
      </c>
      <c r="F55" s="11"/>
      <c r="G55" s="11"/>
      <c r="H55" s="11">
        <f t="shared" si="4"/>
        <v>22909.700000000004</v>
      </c>
      <c r="J55" s="8">
        <f t="shared" si="5"/>
        <v>44042.0625</v>
      </c>
      <c r="K55" s="11">
        <f t="shared" si="6"/>
        <v>21564.779999999995</v>
      </c>
      <c r="L55" s="11">
        <f t="shared" si="8"/>
        <v>304.91000000000003</v>
      </c>
      <c r="M55" s="11"/>
      <c r="N55" s="11">
        <f t="shared" si="7"/>
        <v>21869.689999999995</v>
      </c>
    </row>
    <row r="56" spans="3:14" x14ac:dyDescent="0.2">
      <c r="C56" s="8">
        <f t="shared" si="1"/>
        <v>44072.5</v>
      </c>
      <c r="D56" s="11">
        <f t="shared" si="2"/>
        <v>22909.700000000004</v>
      </c>
      <c r="E56" s="11">
        <f t="shared" si="3"/>
        <v>147.4</v>
      </c>
      <c r="F56" s="11"/>
      <c r="G56" s="11"/>
      <c r="H56" s="11">
        <f t="shared" si="4"/>
        <v>23057.100000000006</v>
      </c>
      <c r="J56" s="8">
        <f t="shared" si="5"/>
        <v>44072.5</v>
      </c>
      <c r="K56" s="11">
        <f t="shared" si="6"/>
        <v>21869.689999999995</v>
      </c>
      <c r="L56" s="11">
        <f t="shared" si="8"/>
        <v>309.22000000000003</v>
      </c>
      <c r="M56" s="11"/>
      <c r="N56" s="11">
        <f t="shared" si="7"/>
        <v>22178.909999999996</v>
      </c>
    </row>
    <row r="57" spans="3:14" x14ac:dyDescent="0.2">
      <c r="C57" s="8">
        <f t="shared" si="1"/>
        <v>44102.9375</v>
      </c>
      <c r="D57" s="11">
        <f t="shared" si="2"/>
        <v>23057.100000000006</v>
      </c>
      <c r="E57" s="11">
        <f t="shared" si="3"/>
        <v>148.35</v>
      </c>
      <c r="F57" s="11"/>
      <c r="G57" s="11"/>
      <c r="H57" s="11">
        <f t="shared" si="4"/>
        <v>23205.450000000004</v>
      </c>
      <c r="J57" s="8">
        <f t="shared" si="5"/>
        <v>44102.9375</v>
      </c>
      <c r="K57" s="11">
        <f t="shared" si="6"/>
        <v>22178.909999999996</v>
      </c>
      <c r="L57" s="11">
        <f t="shared" si="8"/>
        <v>313.58999999999997</v>
      </c>
      <c r="M57" s="11"/>
      <c r="N57" s="11">
        <f t="shared" si="7"/>
        <v>22492.499999999996</v>
      </c>
    </row>
    <row r="58" spans="3:14" x14ac:dyDescent="0.2">
      <c r="C58" s="8">
        <f t="shared" si="1"/>
        <v>44133.375</v>
      </c>
      <c r="D58" s="11">
        <f t="shared" si="2"/>
        <v>23205.450000000004</v>
      </c>
      <c r="E58" s="11">
        <f t="shared" si="3"/>
        <v>149.30000000000001</v>
      </c>
      <c r="F58" s="11"/>
      <c r="G58" s="11"/>
      <c r="H58" s="11">
        <f t="shared" si="4"/>
        <v>23354.750000000004</v>
      </c>
      <c r="J58" s="8">
        <f t="shared" si="5"/>
        <v>44133.375</v>
      </c>
      <c r="K58" s="11">
        <f t="shared" si="6"/>
        <v>22492.499999999996</v>
      </c>
      <c r="L58" s="11">
        <f t="shared" si="8"/>
        <v>318.02</v>
      </c>
      <c r="M58" s="11"/>
      <c r="N58" s="11">
        <f t="shared" si="7"/>
        <v>22810.519999999997</v>
      </c>
    </row>
    <row r="59" spans="3:14" x14ac:dyDescent="0.2">
      <c r="C59" s="8">
        <f t="shared" si="1"/>
        <v>44163.8125</v>
      </c>
      <c r="D59" s="11">
        <f t="shared" si="2"/>
        <v>23354.750000000004</v>
      </c>
      <c r="E59" s="11">
        <f t="shared" si="3"/>
        <v>150.27000000000001</v>
      </c>
      <c r="F59" s="11"/>
      <c r="G59" s="11"/>
      <c r="H59" s="11">
        <f t="shared" si="4"/>
        <v>23505.020000000004</v>
      </c>
      <c r="J59" s="8">
        <f t="shared" si="5"/>
        <v>44163.8125</v>
      </c>
      <c r="K59" s="11">
        <f t="shared" si="6"/>
        <v>22810.519999999997</v>
      </c>
      <c r="L59" s="11">
        <f t="shared" si="8"/>
        <v>322.52</v>
      </c>
      <c r="M59" s="11"/>
      <c r="N59" s="11">
        <f t="shared" si="7"/>
        <v>23133.039999999997</v>
      </c>
    </row>
    <row r="60" spans="3:14" x14ac:dyDescent="0.2">
      <c r="C60" s="8">
        <f t="shared" si="1"/>
        <v>44194.25</v>
      </c>
      <c r="D60" s="11">
        <f t="shared" si="2"/>
        <v>23505.020000000004</v>
      </c>
      <c r="E60" s="11">
        <f t="shared" si="3"/>
        <v>151.22999999999999</v>
      </c>
      <c r="F60" s="11"/>
      <c r="G60" s="11"/>
      <c r="H60" s="11">
        <f t="shared" si="4"/>
        <v>23656.250000000004</v>
      </c>
      <c r="J60" s="8">
        <f t="shared" si="5"/>
        <v>44194.25</v>
      </c>
      <c r="K60" s="11">
        <f t="shared" si="6"/>
        <v>23133.039999999997</v>
      </c>
      <c r="L60" s="11">
        <f t="shared" si="8"/>
        <v>327.08</v>
      </c>
      <c r="M60" s="11"/>
      <c r="N60" s="11">
        <f t="shared" si="7"/>
        <v>23460.12</v>
      </c>
    </row>
    <row r="61" spans="3:14" x14ac:dyDescent="0.2">
      <c r="C61" s="8">
        <f t="shared" si="1"/>
        <v>44224.6875</v>
      </c>
      <c r="D61" s="11">
        <f t="shared" si="2"/>
        <v>23656.250000000004</v>
      </c>
      <c r="E61" s="11">
        <f t="shared" si="3"/>
        <v>152.21</v>
      </c>
      <c r="F61" s="11"/>
      <c r="G61" s="11"/>
      <c r="H61" s="11">
        <f t="shared" si="4"/>
        <v>23808.460000000003</v>
      </c>
      <c r="J61" s="8">
        <f t="shared" si="5"/>
        <v>44224.6875</v>
      </c>
      <c r="K61" s="11">
        <f t="shared" si="6"/>
        <v>23460.12</v>
      </c>
      <c r="L61" s="11">
        <f t="shared" si="8"/>
        <v>331.7</v>
      </c>
      <c r="M61" s="11"/>
      <c r="N61" s="11">
        <f t="shared" si="7"/>
        <v>23791.82</v>
      </c>
    </row>
    <row r="62" spans="3:14" x14ac:dyDescent="0.2">
      <c r="C62" s="8">
        <f t="shared" si="1"/>
        <v>44255.125</v>
      </c>
      <c r="D62" s="11">
        <f t="shared" si="2"/>
        <v>23808.460000000003</v>
      </c>
      <c r="E62" s="11">
        <f t="shared" si="3"/>
        <v>153.18</v>
      </c>
      <c r="F62" s="11"/>
      <c r="G62" s="11"/>
      <c r="H62" s="11">
        <f t="shared" si="4"/>
        <v>23961.640000000003</v>
      </c>
      <c r="J62" s="8">
        <f t="shared" si="5"/>
        <v>44255.125</v>
      </c>
      <c r="K62" s="11">
        <f t="shared" si="6"/>
        <v>23791.82</v>
      </c>
      <c r="L62" s="11">
        <f t="shared" si="8"/>
        <v>336.39</v>
      </c>
      <c r="M62" s="11"/>
      <c r="N62" s="11">
        <f t="shared" si="7"/>
        <v>24128.21</v>
      </c>
    </row>
    <row r="63" spans="3:14" x14ac:dyDescent="0.2">
      <c r="C63" s="8">
        <f t="shared" si="1"/>
        <v>44285.5625</v>
      </c>
      <c r="D63" s="11">
        <f t="shared" si="2"/>
        <v>23961.640000000003</v>
      </c>
      <c r="E63" s="11">
        <f t="shared" si="3"/>
        <v>154.16999999999999</v>
      </c>
      <c r="F63" s="11"/>
      <c r="G63" s="11"/>
      <c r="H63" s="11">
        <f t="shared" si="4"/>
        <v>24115.81</v>
      </c>
      <c r="J63" s="8">
        <f t="shared" si="5"/>
        <v>44285.5625</v>
      </c>
      <c r="K63" s="11">
        <f t="shared" si="6"/>
        <v>24128.21</v>
      </c>
      <c r="L63" s="11">
        <f t="shared" si="8"/>
        <v>341.15</v>
      </c>
      <c r="M63" s="11"/>
      <c r="N63" s="11">
        <f t="shared" si="7"/>
        <v>24469.360000000001</v>
      </c>
    </row>
    <row r="64" spans="3:14" x14ac:dyDescent="0.2">
      <c r="C64" s="8">
        <f t="shared" si="1"/>
        <v>44316</v>
      </c>
      <c r="D64" s="11">
        <f t="shared" si="2"/>
        <v>24115.81</v>
      </c>
      <c r="E64" s="11">
        <f t="shared" si="3"/>
        <v>155.16</v>
      </c>
      <c r="F64" s="11">
        <f>+$A$7</f>
        <v>4000</v>
      </c>
      <c r="G64" s="11"/>
      <c r="H64" s="11">
        <f t="shared" si="4"/>
        <v>28270.97</v>
      </c>
      <c r="J64" s="8">
        <f t="shared" si="5"/>
        <v>44316</v>
      </c>
      <c r="K64" s="11">
        <f t="shared" si="6"/>
        <v>24469.360000000001</v>
      </c>
      <c r="L64" s="11">
        <f t="shared" si="8"/>
        <v>345.97</v>
      </c>
      <c r="M64" s="11">
        <f>+$A$7</f>
        <v>4000</v>
      </c>
      <c r="N64" s="11">
        <f t="shared" si="7"/>
        <v>28815.33</v>
      </c>
    </row>
    <row r="65" spans="3:14" x14ac:dyDescent="0.2">
      <c r="C65" s="8">
        <f t="shared" si="1"/>
        <v>44346.4375</v>
      </c>
      <c r="D65" s="11">
        <f t="shared" si="2"/>
        <v>28270.97</v>
      </c>
      <c r="E65" s="11">
        <f t="shared" si="3"/>
        <v>181.9</v>
      </c>
      <c r="F65" s="11"/>
      <c r="G65" s="11"/>
      <c r="H65" s="11">
        <f t="shared" si="4"/>
        <v>28452.870000000003</v>
      </c>
      <c r="J65" s="8">
        <f t="shared" si="5"/>
        <v>44346.4375</v>
      </c>
      <c r="K65" s="11">
        <f t="shared" si="6"/>
        <v>28815.33</v>
      </c>
      <c r="L65" s="11">
        <f t="shared" si="8"/>
        <v>407.42</v>
      </c>
      <c r="M65" s="11"/>
      <c r="N65" s="11">
        <f t="shared" si="7"/>
        <v>29222.75</v>
      </c>
    </row>
    <row r="66" spans="3:14" x14ac:dyDescent="0.2">
      <c r="C66" s="8">
        <f t="shared" si="1"/>
        <v>44376.875</v>
      </c>
      <c r="D66" s="11">
        <f t="shared" si="2"/>
        <v>28452.870000000003</v>
      </c>
      <c r="E66" s="11">
        <f t="shared" si="3"/>
        <v>183.07</v>
      </c>
      <c r="F66" s="11"/>
      <c r="G66" s="11">
        <f>+$A$8</f>
        <v>1000</v>
      </c>
      <c r="H66" s="11">
        <f t="shared" si="4"/>
        <v>29635.940000000002</v>
      </c>
      <c r="J66" s="8">
        <f t="shared" si="5"/>
        <v>44376.875</v>
      </c>
      <c r="K66" s="11">
        <f t="shared" si="6"/>
        <v>29222.75</v>
      </c>
      <c r="L66" s="11">
        <f t="shared" si="8"/>
        <v>413.18</v>
      </c>
      <c r="M66" s="11"/>
      <c r="N66" s="11">
        <f t="shared" si="7"/>
        <v>29635.93</v>
      </c>
    </row>
    <row r="67" spans="3:14" x14ac:dyDescent="0.2">
      <c r="C67" s="8"/>
      <c r="F67" s="12" t="s">
        <v>15</v>
      </c>
      <c r="M67" s="12" t="s">
        <v>15</v>
      </c>
    </row>
    <row r="68" spans="3:14" ht="15.75" thickBot="1" x14ac:dyDescent="0.25">
      <c r="C68" s="8"/>
      <c r="F68" s="13">
        <f>SUM(F16:F67)</f>
        <v>20000</v>
      </c>
      <c r="M68" s="13">
        <f>SUM(M16:M67)</f>
        <v>20000</v>
      </c>
    </row>
    <row r="69" spans="3:14" ht="15.75" thickTop="1" x14ac:dyDescent="0.2"/>
    <row r="71" spans="3:14" ht="15.75" x14ac:dyDescent="0.25">
      <c r="C71" s="1" t="s">
        <v>18</v>
      </c>
    </row>
    <row r="73" spans="3:14" ht="47.25" x14ac:dyDescent="0.25">
      <c r="C73" s="10" t="s">
        <v>6</v>
      </c>
      <c r="D73" s="10" t="s">
        <v>7</v>
      </c>
      <c r="E73" s="10" t="s">
        <v>8</v>
      </c>
      <c r="F73" s="10" t="s">
        <v>11</v>
      </c>
      <c r="G73" s="10" t="s">
        <v>4</v>
      </c>
      <c r="H73" s="10" t="s">
        <v>9</v>
      </c>
    </row>
    <row r="74" spans="3:14" x14ac:dyDescent="0.2">
      <c r="C74" s="8">
        <f>+$A$9</f>
        <v>42855</v>
      </c>
      <c r="D74" s="11">
        <v>0</v>
      </c>
      <c r="E74" s="11">
        <f>ROUND(D74*$A$6,2)</f>
        <v>0</v>
      </c>
      <c r="F74" s="11">
        <f>+$A$7</f>
        <v>4000</v>
      </c>
      <c r="H74" s="11">
        <f>SUM(D74:G74)</f>
        <v>4000</v>
      </c>
    </row>
    <row r="75" spans="3:14" x14ac:dyDescent="0.2">
      <c r="C75" s="8">
        <f>+C74+365.25/12</f>
        <v>42885.4375</v>
      </c>
      <c r="D75" s="11">
        <f>+H74</f>
        <v>4000</v>
      </c>
      <c r="E75" s="11">
        <f>ROUND(D75*$A$6,2)</f>
        <v>25.74</v>
      </c>
      <c r="F75" s="11"/>
      <c r="H75" s="11">
        <f>SUM(D75:G75)</f>
        <v>4025.74</v>
      </c>
    </row>
    <row r="76" spans="3:14" x14ac:dyDescent="0.2">
      <c r="C76" s="8">
        <f t="shared" ref="C76:C124" si="9">+C75+365.25/12</f>
        <v>42915.875</v>
      </c>
      <c r="D76" s="11">
        <f t="shared" ref="D76:D124" si="10">+H75</f>
        <v>4025.74</v>
      </c>
      <c r="E76" s="11">
        <f t="shared" ref="E76:E124" si="11">ROUND(D76*$A$6,2)</f>
        <v>25.9</v>
      </c>
      <c r="F76" s="11"/>
      <c r="H76" s="11">
        <f t="shared" ref="H76:H124" si="12">SUM(D76:G76)</f>
        <v>4051.64</v>
      </c>
    </row>
    <row r="77" spans="3:14" x14ac:dyDescent="0.2">
      <c r="C77" s="8">
        <f t="shared" si="9"/>
        <v>42946.3125</v>
      </c>
      <c r="D77" s="11">
        <f t="shared" si="10"/>
        <v>4051.64</v>
      </c>
      <c r="E77" s="11">
        <f t="shared" si="11"/>
        <v>26.07</v>
      </c>
      <c r="F77" s="11"/>
      <c r="H77" s="11">
        <f t="shared" si="12"/>
        <v>4077.71</v>
      </c>
    </row>
    <row r="78" spans="3:14" x14ac:dyDescent="0.2">
      <c r="C78" s="8">
        <f t="shared" si="9"/>
        <v>42976.75</v>
      </c>
      <c r="D78" s="11">
        <f t="shared" si="10"/>
        <v>4077.71</v>
      </c>
      <c r="E78" s="11">
        <f t="shared" si="11"/>
        <v>26.24</v>
      </c>
      <c r="F78" s="11"/>
      <c r="H78" s="11">
        <f t="shared" si="12"/>
        <v>4103.95</v>
      </c>
    </row>
    <row r="79" spans="3:14" x14ac:dyDescent="0.2">
      <c r="C79" s="8">
        <f t="shared" si="9"/>
        <v>43007.1875</v>
      </c>
      <c r="D79" s="11">
        <f t="shared" si="10"/>
        <v>4103.95</v>
      </c>
      <c r="E79" s="11">
        <f t="shared" si="11"/>
        <v>26.4</v>
      </c>
      <c r="F79" s="11"/>
      <c r="H79" s="11">
        <f t="shared" si="12"/>
        <v>4130.3499999999995</v>
      </c>
    </row>
    <row r="80" spans="3:14" x14ac:dyDescent="0.2">
      <c r="C80" s="8">
        <f t="shared" si="9"/>
        <v>43037.625</v>
      </c>
      <c r="D80" s="11">
        <f t="shared" si="10"/>
        <v>4130.3499999999995</v>
      </c>
      <c r="E80" s="11">
        <f t="shared" si="11"/>
        <v>26.57</v>
      </c>
      <c r="F80" s="11"/>
      <c r="H80" s="11">
        <f t="shared" si="12"/>
        <v>4156.9199999999992</v>
      </c>
    </row>
    <row r="81" spans="3:8" x14ac:dyDescent="0.2">
      <c r="C81" s="8">
        <f t="shared" si="9"/>
        <v>43068.0625</v>
      </c>
      <c r="D81" s="11">
        <f t="shared" si="10"/>
        <v>4156.9199999999992</v>
      </c>
      <c r="E81" s="11">
        <f t="shared" si="11"/>
        <v>26.75</v>
      </c>
      <c r="F81" s="11"/>
      <c r="H81" s="11">
        <f t="shared" si="12"/>
        <v>4183.6699999999992</v>
      </c>
    </row>
    <row r="82" spans="3:8" x14ac:dyDescent="0.2">
      <c r="C82" s="8">
        <f t="shared" si="9"/>
        <v>43098.5</v>
      </c>
      <c r="D82" s="11">
        <f t="shared" si="10"/>
        <v>4183.6699999999992</v>
      </c>
      <c r="E82" s="11">
        <f t="shared" si="11"/>
        <v>26.92</v>
      </c>
      <c r="F82" s="11"/>
      <c r="H82" s="11">
        <f t="shared" si="12"/>
        <v>4210.5899999999992</v>
      </c>
    </row>
    <row r="83" spans="3:8" x14ac:dyDescent="0.2">
      <c r="C83" s="8">
        <f t="shared" si="9"/>
        <v>43128.9375</v>
      </c>
      <c r="D83" s="11">
        <f t="shared" si="10"/>
        <v>4210.5899999999992</v>
      </c>
      <c r="E83" s="11">
        <f t="shared" si="11"/>
        <v>27.09</v>
      </c>
      <c r="F83" s="11"/>
      <c r="H83" s="11">
        <f t="shared" si="12"/>
        <v>4237.6799999999994</v>
      </c>
    </row>
    <row r="84" spans="3:8" x14ac:dyDescent="0.2">
      <c r="C84" s="8">
        <f t="shared" si="9"/>
        <v>43159.375</v>
      </c>
      <c r="D84" s="11">
        <f t="shared" si="10"/>
        <v>4237.6799999999994</v>
      </c>
      <c r="E84" s="11">
        <f t="shared" si="11"/>
        <v>27.27</v>
      </c>
      <c r="F84" s="11"/>
      <c r="H84" s="11">
        <f t="shared" si="12"/>
        <v>4264.95</v>
      </c>
    </row>
    <row r="85" spans="3:8" x14ac:dyDescent="0.2">
      <c r="C85" s="8">
        <f t="shared" si="9"/>
        <v>43189.8125</v>
      </c>
      <c r="D85" s="11">
        <f t="shared" si="10"/>
        <v>4264.95</v>
      </c>
      <c r="E85" s="11">
        <f t="shared" si="11"/>
        <v>27.44</v>
      </c>
      <c r="F85" s="11"/>
      <c r="H85" s="11">
        <f t="shared" si="12"/>
        <v>4292.3899999999994</v>
      </c>
    </row>
    <row r="86" spans="3:8" x14ac:dyDescent="0.2">
      <c r="C86" s="8">
        <f t="shared" si="9"/>
        <v>43220.25</v>
      </c>
      <c r="D86" s="11">
        <f t="shared" si="10"/>
        <v>4292.3899999999994</v>
      </c>
      <c r="E86" s="11">
        <f t="shared" si="11"/>
        <v>27.62</v>
      </c>
      <c r="F86" s="11">
        <f>+$A$7</f>
        <v>4000</v>
      </c>
      <c r="H86" s="11">
        <f t="shared" si="12"/>
        <v>8320.0099999999984</v>
      </c>
    </row>
    <row r="87" spans="3:8" x14ac:dyDescent="0.2">
      <c r="C87" s="8">
        <f t="shared" si="9"/>
        <v>43250.6875</v>
      </c>
      <c r="D87" s="11">
        <f t="shared" si="10"/>
        <v>8320.0099999999984</v>
      </c>
      <c r="E87" s="11">
        <f t="shared" si="11"/>
        <v>53.53</v>
      </c>
      <c r="F87" s="11"/>
      <c r="H87" s="11">
        <f t="shared" si="12"/>
        <v>8373.5399999999991</v>
      </c>
    </row>
    <row r="88" spans="3:8" x14ac:dyDescent="0.2">
      <c r="C88" s="8">
        <f t="shared" si="9"/>
        <v>43281.125</v>
      </c>
      <c r="D88" s="11">
        <f t="shared" si="10"/>
        <v>8373.5399999999991</v>
      </c>
      <c r="E88" s="11">
        <f t="shared" si="11"/>
        <v>53.88</v>
      </c>
      <c r="F88" s="11"/>
      <c r="H88" s="11">
        <f t="shared" si="12"/>
        <v>8427.4199999999983</v>
      </c>
    </row>
    <row r="89" spans="3:8" x14ac:dyDescent="0.2">
      <c r="C89" s="8">
        <f t="shared" si="9"/>
        <v>43311.5625</v>
      </c>
      <c r="D89" s="11">
        <f t="shared" si="10"/>
        <v>8427.4199999999983</v>
      </c>
      <c r="E89" s="11">
        <f t="shared" si="11"/>
        <v>54.22</v>
      </c>
      <c r="F89" s="11"/>
      <c r="H89" s="11">
        <f t="shared" si="12"/>
        <v>8481.6399999999976</v>
      </c>
    </row>
    <row r="90" spans="3:8" x14ac:dyDescent="0.2">
      <c r="C90" s="8">
        <f t="shared" si="9"/>
        <v>43342</v>
      </c>
      <c r="D90" s="11">
        <f t="shared" si="10"/>
        <v>8481.6399999999976</v>
      </c>
      <c r="E90" s="11">
        <f t="shared" si="11"/>
        <v>54.57</v>
      </c>
      <c r="F90" s="11"/>
      <c r="H90" s="11">
        <f t="shared" si="12"/>
        <v>8536.2099999999973</v>
      </c>
    </row>
    <row r="91" spans="3:8" x14ac:dyDescent="0.2">
      <c r="C91" s="8">
        <f t="shared" si="9"/>
        <v>43372.4375</v>
      </c>
      <c r="D91" s="11">
        <f t="shared" si="10"/>
        <v>8536.2099999999973</v>
      </c>
      <c r="E91" s="11">
        <f t="shared" si="11"/>
        <v>54.92</v>
      </c>
      <c r="F91" s="11"/>
      <c r="H91" s="11">
        <f t="shared" si="12"/>
        <v>8591.1299999999974</v>
      </c>
    </row>
    <row r="92" spans="3:8" x14ac:dyDescent="0.2">
      <c r="C92" s="8">
        <f t="shared" si="9"/>
        <v>43402.875</v>
      </c>
      <c r="D92" s="11">
        <f t="shared" si="10"/>
        <v>8591.1299999999974</v>
      </c>
      <c r="E92" s="11">
        <f t="shared" si="11"/>
        <v>55.28</v>
      </c>
      <c r="F92" s="11"/>
      <c r="H92" s="11">
        <f t="shared" si="12"/>
        <v>8646.409999999998</v>
      </c>
    </row>
    <row r="93" spans="3:8" x14ac:dyDescent="0.2">
      <c r="C93" s="8">
        <f t="shared" si="9"/>
        <v>43433.3125</v>
      </c>
      <c r="D93" s="11">
        <f t="shared" si="10"/>
        <v>8646.409999999998</v>
      </c>
      <c r="E93" s="11">
        <f t="shared" si="11"/>
        <v>55.63</v>
      </c>
      <c r="F93" s="11"/>
      <c r="H93" s="11">
        <f t="shared" si="12"/>
        <v>8702.0399999999972</v>
      </c>
    </row>
    <row r="94" spans="3:8" x14ac:dyDescent="0.2">
      <c r="C94" s="8">
        <f t="shared" si="9"/>
        <v>43463.75</v>
      </c>
      <c r="D94" s="11">
        <f t="shared" si="10"/>
        <v>8702.0399999999972</v>
      </c>
      <c r="E94" s="11">
        <f t="shared" si="11"/>
        <v>55.99</v>
      </c>
      <c r="F94" s="11"/>
      <c r="H94" s="11">
        <f t="shared" si="12"/>
        <v>8758.029999999997</v>
      </c>
    </row>
    <row r="95" spans="3:8" x14ac:dyDescent="0.2">
      <c r="C95" s="8">
        <f t="shared" si="9"/>
        <v>43494.1875</v>
      </c>
      <c r="D95" s="11">
        <f t="shared" si="10"/>
        <v>8758.029999999997</v>
      </c>
      <c r="E95" s="11">
        <f t="shared" si="11"/>
        <v>56.35</v>
      </c>
      <c r="F95" s="11"/>
      <c r="H95" s="11">
        <f t="shared" si="12"/>
        <v>8814.3799999999974</v>
      </c>
    </row>
    <row r="96" spans="3:8" x14ac:dyDescent="0.2">
      <c r="C96" s="8">
        <f t="shared" si="9"/>
        <v>43524.625</v>
      </c>
      <c r="D96" s="11">
        <f t="shared" si="10"/>
        <v>8814.3799999999974</v>
      </c>
      <c r="E96" s="11">
        <f t="shared" si="11"/>
        <v>56.71</v>
      </c>
      <c r="F96" s="11"/>
      <c r="H96" s="11">
        <f t="shared" si="12"/>
        <v>8871.0899999999965</v>
      </c>
    </row>
    <row r="97" spans="3:8" x14ac:dyDescent="0.2">
      <c r="C97" s="8">
        <f t="shared" si="9"/>
        <v>43555.0625</v>
      </c>
      <c r="D97" s="11">
        <f t="shared" si="10"/>
        <v>8871.0899999999965</v>
      </c>
      <c r="E97" s="11">
        <f t="shared" si="11"/>
        <v>57.08</v>
      </c>
      <c r="F97" s="11"/>
      <c r="H97" s="11">
        <f t="shared" si="12"/>
        <v>8928.1699999999964</v>
      </c>
    </row>
    <row r="98" spans="3:8" x14ac:dyDescent="0.2">
      <c r="C98" s="8">
        <f t="shared" si="9"/>
        <v>43585.5</v>
      </c>
      <c r="D98" s="11">
        <f t="shared" si="10"/>
        <v>8928.1699999999964</v>
      </c>
      <c r="E98" s="11">
        <f t="shared" si="11"/>
        <v>57.44</v>
      </c>
      <c r="F98" s="11">
        <f>+$A$7</f>
        <v>4000</v>
      </c>
      <c r="H98" s="11">
        <f t="shared" si="12"/>
        <v>12985.609999999997</v>
      </c>
    </row>
    <row r="99" spans="3:8" x14ac:dyDescent="0.2">
      <c r="C99" s="8">
        <f t="shared" si="9"/>
        <v>43615.9375</v>
      </c>
      <c r="D99" s="11">
        <f t="shared" si="10"/>
        <v>12985.609999999997</v>
      </c>
      <c r="E99" s="11">
        <f t="shared" si="11"/>
        <v>83.55</v>
      </c>
      <c r="F99" s="11"/>
      <c r="H99" s="11">
        <f t="shared" si="12"/>
        <v>13069.159999999996</v>
      </c>
    </row>
    <row r="100" spans="3:8" x14ac:dyDescent="0.2">
      <c r="C100" s="8">
        <f t="shared" si="9"/>
        <v>43646.375</v>
      </c>
      <c r="D100" s="11">
        <f t="shared" si="10"/>
        <v>13069.159999999996</v>
      </c>
      <c r="E100" s="11">
        <f t="shared" si="11"/>
        <v>84.09</v>
      </c>
      <c r="F100" s="11"/>
      <c r="H100" s="11">
        <f t="shared" si="12"/>
        <v>13153.249999999996</v>
      </c>
    </row>
    <row r="101" spans="3:8" x14ac:dyDescent="0.2">
      <c r="C101" s="8">
        <f t="shared" si="9"/>
        <v>43676.8125</v>
      </c>
      <c r="D101" s="11">
        <f t="shared" si="10"/>
        <v>13153.249999999996</v>
      </c>
      <c r="E101" s="11">
        <f t="shared" si="11"/>
        <v>84.63</v>
      </c>
      <c r="F101" s="11"/>
      <c r="H101" s="11">
        <f t="shared" si="12"/>
        <v>13237.879999999996</v>
      </c>
    </row>
    <row r="102" spans="3:8" x14ac:dyDescent="0.2">
      <c r="C102" s="8">
        <f t="shared" si="9"/>
        <v>43707.25</v>
      </c>
      <c r="D102" s="11">
        <f t="shared" si="10"/>
        <v>13237.879999999996</v>
      </c>
      <c r="E102" s="11">
        <f t="shared" si="11"/>
        <v>85.17</v>
      </c>
      <c r="F102" s="11"/>
      <c r="H102" s="11">
        <f t="shared" si="12"/>
        <v>13323.049999999996</v>
      </c>
    </row>
    <row r="103" spans="3:8" x14ac:dyDescent="0.2">
      <c r="C103" s="8">
        <f t="shared" si="9"/>
        <v>43737.6875</v>
      </c>
      <c r="D103" s="11">
        <f t="shared" si="10"/>
        <v>13323.049999999996</v>
      </c>
      <c r="E103" s="11">
        <f t="shared" si="11"/>
        <v>85.72</v>
      </c>
      <c r="F103" s="11"/>
      <c r="H103" s="11">
        <f t="shared" si="12"/>
        <v>13408.769999999995</v>
      </c>
    </row>
    <row r="104" spans="3:8" x14ac:dyDescent="0.2">
      <c r="C104" s="8">
        <f t="shared" si="9"/>
        <v>43768.125</v>
      </c>
      <c r="D104" s="11">
        <f t="shared" si="10"/>
        <v>13408.769999999995</v>
      </c>
      <c r="E104" s="11">
        <f t="shared" si="11"/>
        <v>86.27</v>
      </c>
      <c r="F104" s="11"/>
      <c r="H104" s="11">
        <f t="shared" si="12"/>
        <v>13495.039999999995</v>
      </c>
    </row>
    <row r="105" spans="3:8" x14ac:dyDescent="0.2">
      <c r="C105" s="8">
        <f t="shared" si="9"/>
        <v>43798.5625</v>
      </c>
      <c r="D105" s="11">
        <f t="shared" si="10"/>
        <v>13495.039999999995</v>
      </c>
      <c r="E105" s="11">
        <f t="shared" si="11"/>
        <v>86.83</v>
      </c>
      <c r="F105" s="11"/>
      <c r="H105" s="11">
        <f t="shared" si="12"/>
        <v>13581.869999999995</v>
      </c>
    </row>
    <row r="106" spans="3:8" x14ac:dyDescent="0.2">
      <c r="C106" s="8">
        <f t="shared" si="9"/>
        <v>43829</v>
      </c>
      <c r="D106" s="11">
        <f t="shared" si="10"/>
        <v>13581.869999999995</v>
      </c>
      <c r="E106" s="11">
        <f t="shared" si="11"/>
        <v>87.39</v>
      </c>
      <c r="F106" s="11"/>
      <c r="H106" s="11">
        <f t="shared" si="12"/>
        <v>13669.259999999995</v>
      </c>
    </row>
    <row r="107" spans="3:8" x14ac:dyDescent="0.2">
      <c r="C107" s="8">
        <f t="shared" si="9"/>
        <v>43859.4375</v>
      </c>
      <c r="D107" s="11">
        <f t="shared" si="10"/>
        <v>13669.259999999995</v>
      </c>
      <c r="E107" s="11">
        <f t="shared" si="11"/>
        <v>87.95</v>
      </c>
      <c r="F107" s="11"/>
      <c r="H107" s="11">
        <f t="shared" si="12"/>
        <v>13757.209999999995</v>
      </c>
    </row>
    <row r="108" spans="3:8" x14ac:dyDescent="0.2">
      <c r="C108" s="8">
        <f t="shared" si="9"/>
        <v>43889.875</v>
      </c>
      <c r="D108" s="11">
        <f t="shared" si="10"/>
        <v>13757.209999999995</v>
      </c>
      <c r="E108" s="11">
        <f t="shared" si="11"/>
        <v>88.51</v>
      </c>
      <c r="F108" s="11"/>
      <c r="H108" s="11">
        <f t="shared" si="12"/>
        <v>13845.719999999996</v>
      </c>
    </row>
    <row r="109" spans="3:8" x14ac:dyDescent="0.2">
      <c r="C109" s="8">
        <f t="shared" si="9"/>
        <v>43920.3125</v>
      </c>
      <c r="D109" s="11">
        <f t="shared" si="10"/>
        <v>13845.719999999996</v>
      </c>
      <c r="E109" s="11">
        <f t="shared" si="11"/>
        <v>89.08</v>
      </c>
      <c r="F109" s="11"/>
      <c r="H109" s="11">
        <f t="shared" si="12"/>
        <v>13934.799999999996</v>
      </c>
    </row>
    <row r="110" spans="3:8" x14ac:dyDescent="0.2">
      <c r="C110" s="8">
        <f t="shared" si="9"/>
        <v>43950.75</v>
      </c>
      <c r="D110" s="11">
        <f t="shared" si="10"/>
        <v>13934.799999999996</v>
      </c>
      <c r="E110" s="11">
        <f t="shared" si="11"/>
        <v>89.66</v>
      </c>
      <c r="F110" s="11">
        <f>+$A$7</f>
        <v>4000</v>
      </c>
      <c r="H110" s="11">
        <f t="shared" si="12"/>
        <v>18024.459999999995</v>
      </c>
    </row>
    <row r="111" spans="3:8" x14ac:dyDescent="0.2">
      <c r="C111" s="8">
        <f t="shared" si="9"/>
        <v>43981.1875</v>
      </c>
      <c r="D111" s="11">
        <f t="shared" si="10"/>
        <v>18024.459999999995</v>
      </c>
      <c r="E111" s="11">
        <f t="shared" si="11"/>
        <v>115.97</v>
      </c>
      <c r="F111" s="11"/>
      <c r="H111" s="11">
        <f t="shared" si="12"/>
        <v>18140.429999999997</v>
      </c>
    </row>
    <row r="112" spans="3:8" x14ac:dyDescent="0.2">
      <c r="C112" s="8">
        <f t="shared" si="9"/>
        <v>44011.625</v>
      </c>
      <c r="D112" s="11">
        <f t="shared" si="10"/>
        <v>18140.429999999997</v>
      </c>
      <c r="E112" s="11">
        <f t="shared" si="11"/>
        <v>116.72</v>
      </c>
      <c r="F112" s="11"/>
      <c r="H112" s="11">
        <f t="shared" si="12"/>
        <v>18257.149999999998</v>
      </c>
    </row>
    <row r="113" spans="3:8" x14ac:dyDescent="0.2">
      <c r="C113" s="8">
        <f t="shared" si="9"/>
        <v>44042.0625</v>
      </c>
      <c r="D113" s="11">
        <f t="shared" si="10"/>
        <v>18257.149999999998</v>
      </c>
      <c r="E113" s="11">
        <f t="shared" si="11"/>
        <v>117.47</v>
      </c>
      <c r="F113" s="11"/>
      <c r="H113" s="11">
        <f t="shared" si="12"/>
        <v>18374.62</v>
      </c>
    </row>
    <row r="114" spans="3:8" x14ac:dyDescent="0.2">
      <c r="C114" s="8">
        <f t="shared" si="9"/>
        <v>44072.5</v>
      </c>
      <c r="D114" s="11">
        <f t="shared" si="10"/>
        <v>18374.62</v>
      </c>
      <c r="E114" s="11">
        <f t="shared" si="11"/>
        <v>118.22</v>
      </c>
      <c r="F114" s="11"/>
      <c r="H114" s="11">
        <f t="shared" si="12"/>
        <v>18492.84</v>
      </c>
    </row>
    <row r="115" spans="3:8" x14ac:dyDescent="0.2">
      <c r="C115" s="8">
        <f t="shared" si="9"/>
        <v>44102.9375</v>
      </c>
      <c r="D115" s="11">
        <f t="shared" si="10"/>
        <v>18492.84</v>
      </c>
      <c r="E115" s="11">
        <f t="shared" si="11"/>
        <v>118.98</v>
      </c>
      <c r="F115" s="11"/>
      <c r="H115" s="11">
        <f t="shared" si="12"/>
        <v>18611.82</v>
      </c>
    </row>
    <row r="116" spans="3:8" x14ac:dyDescent="0.2">
      <c r="C116" s="8">
        <f t="shared" si="9"/>
        <v>44133.375</v>
      </c>
      <c r="D116" s="11">
        <f t="shared" si="10"/>
        <v>18611.82</v>
      </c>
      <c r="E116" s="11">
        <f t="shared" si="11"/>
        <v>119.75</v>
      </c>
      <c r="F116" s="11"/>
      <c r="H116" s="11">
        <f t="shared" si="12"/>
        <v>18731.57</v>
      </c>
    </row>
    <row r="117" spans="3:8" x14ac:dyDescent="0.2">
      <c r="C117" s="8">
        <f t="shared" si="9"/>
        <v>44163.8125</v>
      </c>
      <c r="D117" s="11">
        <f t="shared" si="10"/>
        <v>18731.57</v>
      </c>
      <c r="E117" s="11">
        <f t="shared" si="11"/>
        <v>120.52</v>
      </c>
      <c r="F117" s="11"/>
      <c r="H117" s="11">
        <f t="shared" si="12"/>
        <v>18852.09</v>
      </c>
    </row>
    <row r="118" spans="3:8" x14ac:dyDescent="0.2">
      <c r="C118" s="8">
        <f t="shared" si="9"/>
        <v>44194.25</v>
      </c>
      <c r="D118" s="11">
        <f t="shared" si="10"/>
        <v>18852.09</v>
      </c>
      <c r="E118" s="11">
        <f t="shared" si="11"/>
        <v>121.29</v>
      </c>
      <c r="F118" s="11"/>
      <c r="H118" s="11">
        <f t="shared" si="12"/>
        <v>18973.38</v>
      </c>
    </row>
    <row r="119" spans="3:8" x14ac:dyDescent="0.2">
      <c r="C119" s="8">
        <f t="shared" si="9"/>
        <v>44224.6875</v>
      </c>
      <c r="D119" s="11">
        <f t="shared" si="10"/>
        <v>18973.38</v>
      </c>
      <c r="E119" s="11">
        <f t="shared" si="11"/>
        <v>122.08</v>
      </c>
      <c r="F119" s="11"/>
      <c r="H119" s="11">
        <f t="shared" si="12"/>
        <v>19095.460000000003</v>
      </c>
    </row>
    <row r="120" spans="3:8" x14ac:dyDescent="0.2">
      <c r="C120" s="8">
        <f t="shared" si="9"/>
        <v>44255.125</v>
      </c>
      <c r="D120" s="11">
        <f t="shared" si="10"/>
        <v>19095.460000000003</v>
      </c>
      <c r="E120" s="11">
        <f t="shared" si="11"/>
        <v>122.86</v>
      </c>
      <c r="F120" s="11"/>
      <c r="H120" s="11">
        <f t="shared" si="12"/>
        <v>19218.320000000003</v>
      </c>
    </row>
    <row r="121" spans="3:8" x14ac:dyDescent="0.2">
      <c r="C121" s="8">
        <f t="shared" si="9"/>
        <v>44285.5625</v>
      </c>
      <c r="D121" s="11">
        <f t="shared" si="10"/>
        <v>19218.320000000003</v>
      </c>
      <c r="E121" s="11">
        <f t="shared" si="11"/>
        <v>123.65</v>
      </c>
      <c r="F121" s="11"/>
      <c r="H121" s="11">
        <f t="shared" si="12"/>
        <v>19341.970000000005</v>
      </c>
    </row>
    <row r="122" spans="3:8" x14ac:dyDescent="0.2">
      <c r="C122" s="8">
        <f t="shared" si="9"/>
        <v>44316</v>
      </c>
      <c r="D122" s="11">
        <f t="shared" si="10"/>
        <v>19341.970000000005</v>
      </c>
      <c r="E122" s="11">
        <f t="shared" si="11"/>
        <v>124.45</v>
      </c>
      <c r="F122" s="11">
        <f>+$A$7</f>
        <v>4000</v>
      </c>
      <c r="H122" s="11">
        <f t="shared" si="12"/>
        <v>23466.420000000006</v>
      </c>
    </row>
    <row r="123" spans="3:8" x14ac:dyDescent="0.2">
      <c r="C123" s="8">
        <f t="shared" si="9"/>
        <v>44346.4375</v>
      </c>
      <c r="D123" s="11">
        <f t="shared" si="10"/>
        <v>23466.420000000006</v>
      </c>
      <c r="E123" s="11">
        <f t="shared" si="11"/>
        <v>150.97999999999999</v>
      </c>
      <c r="F123" s="11"/>
      <c r="H123" s="11">
        <f t="shared" si="12"/>
        <v>23617.400000000005</v>
      </c>
    </row>
    <row r="124" spans="3:8" x14ac:dyDescent="0.2">
      <c r="C124" s="8">
        <f t="shared" si="9"/>
        <v>44376.875</v>
      </c>
      <c r="D124" s="11">
        <f t="shared" si="10"/>
        <v>23617.400000000005</v>
      </c>
      <c r="E124" s="11">
        <f t="shared" si="11"/>
        <v>151.96</v>
      </c>
      <c r="F124" s="11"/>
      <c r="H124" s="11">
        <f t="shared" si="12"/>
        <v>23769.360000000004</v>
      </c>
    </row>
    <row r="126" spans="3:8" ht="15.75" thickBot="1" x14ac:dyDescent="0.25">
      <c r="E126" t="s">
        <v>14</v>
      </c>
      <c r="H126" s="17">
        <f>H124/H66</f>
        <v>0.80204508444813971</v>
      </c>
    </row>
    <row r="127" spans="3:8" ht="15.75" thickTop="1" x14ac:dyDescent="0.2"/>
    <row r="128" spans="3:8" x14ac:dyDescent="0.2">
      <c r="C128" t="s">
        <v>19</v>
      </c>
    </row>
    <row r="129" spans="3:3" x14ac:dyDescent="0.2">
      <c r="C129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3FB82-B028-4D1B-BFCD-8E2D3BA3CBAA}">
  <dimension ref="A1:N53"/>
  <sheetViews>
    <sheetView tabSelected="1" workbookViewId="0">
      <selection activeCell="A21" sqref="A20:A21"/>
    </sheetView>
  </sheetViews>
  <sheetFormatPr defaultRowHeight="15" x14ac:dyDescent="0.2"/>
  <cols>
    <col min="1" max="1" width="21.33203125" customWidth="1"/>
    <col min="2" max="2" width="33.6640625" customWidth="1"/>
    <col min="3" max="3" width="10.44140625" customWidth="1"/>
    <col min="4" max="4" width="12.6640625" customWidth="1"/>
    <col min="5" max="5" width="15.109375" customWidth="1"/>
    <col min="6" max="6" width="11.33203125" customWidth="1"/>
    <col min="7" max="7" width="14.5546875" customWidth="1"/>
    <col min="8" max="8" width="14.109375" customWidth="1"/>
    <col min="10" max="10" width="11.109375" customWidth="1"/>
    <col min="11" max="12" width="12" customWidth="1"/>
    <col min="13" max="13" width="10.21875" customWidth="1"/>
    <col min="14" max="14" width="14.5546875" customWidth="1"/>
  </cols>
  <sheetData>
    <row r="1" spans="1:14" ht="15.75" x14ac:dyDescent="0.25">
      <c r="A1" s="1" t="s">
        <v>21</v>
      </c>
    </row>
    <row r="2" spans="1:14" ht="15.75" x14ac:dyDescent="0.25">
      <c r="J2" s="1" t="s">
        <v>27</v>
      </c>
      <c r="N2" s="4">
        <v>9.0626890054946535E-2</v>
      </c>
    </row>
    <row r="3" spans="1:14" ht="15.75" x14ac:dyDescent="0.25">
      <c r="A3" s="16" t="s">
        <v>0</v>
      </c>
    </row>
    <row r="4" spans="1:14" ht="15.75" x14ac:dyDescent="0.25">
      <c r="A4" s="1" t="s">
        <v>1</v>
      </c>
      <c r="J4" s="1"/>
      <c r="N4" s="3"/>
    </row>
    <row r="5" spans="1:14" x14ac:dyDescent="0.2">
      <c r="A5" s="5">
        <v>0.08</v>
      </c>
      <c r="B5" t="s">
        <v>2</v>
      </c>
    </row>
    <row r="6" spans="1:14" x14ac:dyDescent="0.2">
      <c r="A6" s="6">
        <v>4000</v>
      </c>
      <c r="B6" t="s">
        <v>10</v>
      </c>
    </row>
    <row r="7" spans="1:14" x14ac:dyDescent="0.2">
      <c r="A7" s="7">
        <f>A6/4</f>
        <v>1000</v>
      </c>
      <c r="B7" t="s">
        <v>4</v>
      </c>
    </row>
    <row r="8" spans="1:14" x14ac:dyDescent="0.2">
      <c r="B8" t="s">
        <v>23</v>
      </c>
    </row>
    <row r="9" spans="1:14" x14ac:dyDescent="0.2">
      <c r="B9" t="s">
        <v>24</v>
      </c>
    </row>
    <row r="12" spans="1:14" ht="15.75" x14ac:dyDescent="0.25">
      <c r="C12" s="1" t="s">
        <v>17</v>
      </c>
      <c r="J12" t="s">
        <v>32</v>
      </c>
    </row>
    <row r="14" spans="1:14" ht="63" x14ac:dyDescent="0.25">
      <c r="C14" s="10" t="s">
        <v>25</v>
      </c>
      <c r="D14" s="10" t="s">
        <v>7</v>
      </c>
      <c r="E14" s="10" t="s">
        <v>11</v>
      </c>
      <c r="F14" s="10" t="s">
        <v>4</v>
      </c>
      <c r="G14" s="10" t="s">
        <v>26</v>
      </c>
      <c r="H14" s="10" t="s">
        <v>9</v>
      </c>
      <c r="J14" s="10" t="s">
        <v>25</v>
      </c>
      <c r="K14" s="10" t="s">
        <v>7</v>
      </c>
      <c r="L14" s="10" t="s">
        <v>11</v>
      </c>
      <c r="M14" s="10" t="s">
        <v>8</v>
      </c>
      <c r="N14" s="10" t="s">
        <v>9</v>
      </c>
    </row>
    <row r="15" spans="1:14" x14ac:dyDescent="0.2">
      <c r="C15" s="14">
        <v>1</v>
      </c>
      <c r="D15" s="11">
        <v>0</v>
      </c>
      <c r="E15" s="11">
        <f>+$A$6</f>
        <v>4000</v>
      </c>
      <c r="F15" s="11">
        <f>+$A$7</f>
        <v>1000</v>
      </c>
      <c r="G15" s="11">
        <f>ROUND(SUM(D15:F15)*$A$5,2)</f>
        <v>400</v>
      </c>
      <c r="H15" s="11">
        <f>SUM(D15:G15)</f>
        <v>5400</v>
      </c>
      <c r="J15" s="14">
        <v>1</v>
      </c>
      <c r="K15" s="11">
        <v>0</v>
      </c>
      <c r="L15" s="11">
        <f>+$A$6</f>
        <v>4000</v>
      </c>
      <c r="M15" s="11">
        <f>ROUND(SUM(K15:L15)*$N$2,2)</f>
        <v>362.51</v>
      </c>
      <c r="N15" s="11">
        <f>SUM(K15:M15)</f>
        <v>4362.51</v>
      </c>
    </row>
    <row r="16" spans="1:14" x14ac:dyDescent="0.2">
      <c r="C16" s="14">
        <v>2</v>
      </c>
      <c r="D16" s="11">
        <f>+H15</f>
        <v>5400</v>
      </c>
      <c r="E16" s="11">
        <f>+$A$6</f>
        <v>4000</v>
      </c>
      <c r="F16" s="11">
        <f>+$A$7</f>
        <v>1000</v>
      </c>
      <c r="G16" s="11">
        <f>ROUND(SUM(D16:F16)*$A$5,2)</f>
        <v>832</v>
      </c>
      <c r="H16" s="11">
        <f t="shared" ref="H16:H46" si="0">SUM(D16:G16)</f>
        <v>11232</v>
      </c>
      <c r="J16" s="14">
        <v>2</v>
      </c>
      <c r="K16" s="11">
        <f t="shared" ref="K16:K46" si="1">+N15</f>
        <v>4362.51</v>
      </c>
      <c r="L16" s="11">
        <f>+$A$6</f>
        <v>4000</v>
      </c>
      <c r="M16" s="11">
        <f t="shared" ref="M16:M46" si="2">ROUND(SUM(K16:L16)*$N$2,2)</f>
        <v>757.87</v>
      </c>
      <c r="N16" s="11">
        <f t="shared" ref="N16:N46" si="3">SUM(K16:M16)</f>
        <v>9120.380000000001</v>
      </c>
    </row>
    <row r="17" spans="3:14" x14ac:dyDescent="0.2">
      <c r="C17" s="14">
        <v>3</v>
      </c>
      <c r="D17" s="11">
        <f t="shared" ref="D17:D46" si="4">+H16</f>
        <v>11232</v>
      </c>
      <c r="E17" s="11">
        <f t="shared" ref="E17:E46" si="5">+$A$6</f>
        <v>4000</v>
      </c>
      <c r="F17" s="11">
        <f t="shared" ref="F17:F46" si="6">+$A$7</f>
        <v>1000</v>
      </c>
      <c r="G17" s="11">
        <f t="shared" ref="G17:G46" si="7">ROUND(SUM(D17:F17)*$A$5,2)</f>
        <v>1298.56</v>
      </c>
      <c r="H17" s="11">
        <f t="shared" si="0"/>
        <v>17530.560000000001</v>
      </c>
      <c r="J17" s="14">
        <v>3</v>
      </c>
      <c r="K17" s="11">
        <f t="shared" si="1"/>
        <v>9120.380000000001</v>
      </c>
      <c r="L17" s="11">
        <f t="shared" ref="L17:L46" si="8">+$A$6</f>
        <v>4000</v>
      </c>
      <c r="M17" s="11">
        <f t="shared" si="2"/>
        <v>1189.06</v>
      </c>
      <c r="N17" s="11">
        <f t="shared" si="3"/>
        <v>14309.44</v>
      </c>
    </row>
    <row r="18" spans="3:14" x14ac:dyDescent="0.2">
      <c r="C18" s="14">
        <v>4</v>
      </c>
      <c r="D18" s="11">
        <f t="shared" si="4"/>
        <v>17530.560000000001</v>
      </c>
      <c r="E18" s="11">
        <f t="shared" si="5"/>
        <v>4000</v>
      </c>
      <c r="F18" s="11">
        <f t="shared" si="6"/>
        <v>1000</v>
      </c>
      <c r="G18" s="11">
        <f t="shared" si="7"/>
        <v>1802.44</v>
      </c>
      <c r="H18" s="11">
        <f t="shared" si="0"/>
        <v>24333</v>
      </c>
      <c r="J18" s="14">
        <v>4</v>
      </c>
      <c r="K18" s="11">
        <f t="shared" si="1"/>
        <v>14309.44</v>
      </c>
      <c r="L18" s="11">
        <f t="shared" si="8"/>
        <v>4000</v>
      </c>
      <c r="M18" s="11">
        <f t="shared" si="2"/>
        <v>1659.33</v>
      </c>
      <c r="N18" s="11">
        <f t="shared" si="3"/>
        <v>19968.770000000004</v>
      </c>
    </row>
    <row r="19" spans="3:14" x14ac:dyDescent="0.2">
      <c r="C19" s="14">
        <v>5</v>
      </c>
      <c r="D19" s="11">
        <f t="shared" si="4"/>
        <v>24333</v>
      </c>
      <c r="E19" s="11">
        <f t="shared" si="5"/>
        <v>4000</v>
      </c>
      <c r="F19" s="11">
        <f t="shared" si="6"/>
        <v>1000</v>
      </c>
      <c r="G19" s="11">
        <f t="shared" si="7"/>
        <v>2346.64</v>
      </c>
      <c r="H19" s="11">
        <f t="shared" si="0"/>
        <v>31679.64</v>
      </c>
      <c r="J19" s="14">
        <v>5</v>
      </c>
      <c r="K19" s="11">
        <f t="shared" si="1"/>
        <v>19968.770000000004</v>
      </c>
      <c r="L19" s="11">
        <f t="shared" si="8"/>
        <v>4000</v>
      </c>
      <c r="M19" s="11">
        <f t="shared" si="2"/>
        <v>2172.2199999999998</v>
      </c>
      <c r="N19" s="11">
        <f t="shared" si="3"/>
        <v>26140.990000000005</v>
      </c>
    </row>
    <row r="20" spans="3:14" x14ac:dyDescent="0.2">
      <c r="C20" s="14">
        <v>6</v>
      </c>
      <c r="D20" s="11">
        <f t="shared" si="4"/>
        <v>31679.64</v>
      </c>
      <c r="E20" s="11">
        <f t="shared" si="5"/>
        <v>4000</v>
      </c>
      <c r="F20" s="11">
        <f t="shared" si="6"/>
        <v>1000</v>
      </c>
      <c r="G20" s="11">
        <f t="shared" si="7"/>
        <v>2934.37</v>
      </c>
      <c r="H20" s="11">
        <f t="shared" si="0"/>
        <v>39614.01</v>
      </c>
      <c r="J20" s="14">
        <v>6</v>
      </c>
      <c r="K20" s="11">
        <f t="shared" si="1"/>
        <v>26140.990000000005</v>
      </c>
      <c r="L20" s="11">
        <f t="shared" si="8"/>
        <v>4000</v>
      </c>
      <c r="M20" s="11">
        <f t="shared" si="2"/>
        <v>2731.58</v>
      </c>
      <c r="N20" s="11">
        <f t="shared" si="3"/>
        <v>32872.570000000007</v>
      </c>
    </row>
    <row r="21" spans="3:14" x14ac:dyDescent="0.2">
      <c r="C21" s="14">
        <v>7</v>
      </c>
      <c r="D21" s="11">
        <f t="shared" si="4"/>
        <v>39614.01</v>
      </c>
      <c r="E21" s="11">
        <f t="shared" si="5"/>
        <v>4000</v>
      </c>
      <c r="F21" s="11">
        <f t="shared" si="6"/>
        <v>1000</v>
      </c>
      <c r="G21" s="11">
        <f t="shared" si="7"/>
        <v>3569.12</v>
      </c>
      <c r="H21" s="11">
        <f t="shared" si="0"/>
        <v>48183.130000000005</v>
      </c>
      <c r="J21" s="14">
        <v>7</v>
      </c>
      <c r="K21" s="11">
        <f t="shared" si="1"/>
        <v>32872.570000000007</v>
      </c>
      <c r="L21" s="11">
        <f t="shared" si="8"/>
        <v>4000</v>
      </c>
      <c r="M21" s="11">
        <f t="shared" si="2"/>
        <v>3341.65</v>
      </c>
      <c r="N21" s="11">
        <f t="shared" si="3"/>
        <v>40214.220000000008</v>
      </c>
    </row>
    <row r="22" spans="3:14" x14ac:dyDescent="0.2">
      <c r="C22" s="14">
        <v>8</v>
      </c>
      <c r="D22" s="11">
        <f t="shared" si="4"/>
        <v>48183.130000000005</v>
      </c>
      <c r="E22" s="11">
        <f t="shared" si="5"/>
        <v>4000</v>
      </c>
      <c r="F22" s="11">
        <f t="shared" si="6"/>
        <v>1000</v>
      </c>
      <c r="G22" s="11">
        <f t="shared" si="7"/>
        <v>4254.6499999999996</v>
      </c>
      <c r="H22" s="11">
        <f t="shared" si="0"/>
        <v>57437.780000000006</v>
      </c>
      <c r="J22" s="14">
        <v>8</v>
      </c>
      <c r="K22" s="11">
        <f t="shared" si="1"/>
        <v>40214.220000000008</v>
      </c>
      <c r="L22" s="11">
        <f t="shared" si="8"/>
        <v>4000</v>
      </c>
      <c r="M22" s="11">
        <f t="shared" si="2"/>
        <v>4007</v>
      </c>
      <c r="N22" s="11">
        <f t="shared" si="3"/>
        <v>48221.220000000008</v>
      </c>
    </row>
    <row r="23" spans="3:14" x14ac:dyDescent="0.2">
      <c r="C23" s="14">
        <v>9</v>
      </c>
      <c r="D23" s="11">
        <f t="shared" si="4"/>
        <v>57437.780000000006</v>
      </c>
      <c r="E23" s="11">
        <f t="shared" si="5"/>
        <v>4000</v>
      </c>
      <c r="F23" s="11">
        <f t="shared" si="6"/>
        <v>1000</v>
      </c>
      <c r="G23" s="11">
        <f t="shared" si="7"/>
        <v>4995.0200000000004</v>
      </c>
      <c r="H23" s="11">
        <f t="shared" si="0"/>
        <v>67432.800000000003</v>
      </c>
      <c r="J23" s="14">
        <v>9</v>
      </c>
      <c r="K23" s="11">
        <f t="shared" si="1"/>
        <v>48221.220000000008</v>
      </c>
      <c r="L23" s="11">
        <f t="shared" si="8"/>
        <v>4000</v>
      </c>
      <c r="M23" s="11">
        <f t="shared" si="2"/>
        <v>4732.6499999999996</v>
      </c>
      <c r="N23" s="11">
        <f t="shared" si="3"/>
        <v>56953.87000000001</v>
      </c>
    </row>
    <row r="24" spans="3:14" x14ac:dyDescent="0.2">
      <c r="C24" s="14">
        <v>10</v>
      </c>
      <c r="D24" s="11">
        <f t="shared" si="4"/>
        <v>67432.800000000003</v>
      </c>
      <c r="E24" s="11">
        <f t="shared" si="5"/>
        <v>4000</v>
      </c>
      <c r="F24" s="11">
        <f t="shared" si="6"/>
        <v>1000</v>
      </c>
      <c r="G24" s="11">
        <f t="shared" si="7"/>
        <v>5794.62</v>
      </c>
      <c r="H24" s="11">
        <f t="shared" si="0"/>
        <v>78227.42</v>
      </c>
      <c r="J24" s="14">
        <v>10</v>
      </c>
      <c r="K24" s="11">
        <f t="shared" si="1"/>
        <v>56953.87000000001</v>
      </c>
      <c r="L24" s="11">
        <f t="shared" si="8"/>
        <v>4000</v>
      </c>
      <c r="M24" s="11">
        <f t="shared" si="2"/>
        <v>5524.06</v>
      </c>
      <c r="N24" s="11">
        <f t="shared" si="3"/>
        <v>66477.930000000008</v>
      </c>
    </row>
    <row r="25" spans="3:14" x14ac:dyDescent="0.2">
      <c r="C25" s="14">
        <v>11</v>
      </c>
      <c r="D25" s="11">
        <f t="shared" si="4"/>
        <v>78227.42</v>
      </c>
      <c r="E25" s="11">
        <f t="shared" si="5"/>
        <v>4000</v>
      </c>
      <c r="F25" s="11">
        <f t="shared" si="6"/>
        <v>1000</v>
      </c>
      <c r="G25" s="11">
        <f t="shared" si="7"/>
        <v>6658.19</v>
      </c>
      <c r="H25" s="11">
        <f t="shared" si="0"/>
        <v>89885.61</v>
      </c>
      <c r="J25" s="14">
        <v>11</v>
      </c>
      <c r="K25" s="11">
        <f t="shared" si="1"/>
        <v>66477.930000000008</v>
      </c>
      <c r="L25" s="11">
        <f t="shared" si="8"/>
        <v>4000</v>
      </c>
      <c r="M25" s="11">
        <f t="shared" si="2"/>
        <v>6387.2</v>
      </c>
      <c r="N25" s="11">
        <f t="shared" si="3"/>
        <v>76865.13</v>
      </c>
    </row>
    <row r="26" spans="3:14" x14ac:dyDescent="0.2">
      <c r="C26" s="14">
        <v>12</v>
      </c>
      <c r="D26" s="11">
        <f t="shared" si="4"/>
        <v>89885.61</v>
      </c>
      <c r="E26" s="11">
        <f t="shared" si="5"/>
        <v>4000</v>
      </c>
      <c r="F26" s="11">
        <f t="shared" si="6"/>
        <v>1000</v>
      </c>
      <c r="G26" s="11">
        <f t="shared" si="7"/>
        <v>7590.85</v>
      </c>
      <c r="H26" s="11">
        <f t="shared" si="0"/>
        <v>102476.46</v>
      </c>
      <c r="J26" s="14">
        <v>12</v>
      </c>
      <c r="K26" s="11">
        <f t="shared" si="1"/>
        <v>76865.13</v>
      </c>
      <c r="L26" s="11">
        <f t="shared" si="8"/>
        <v>4000</v>
      </c>
      <c r="M26" s="11">
        <f t="shared" si="2"/>
        <v>7328.56</v>
      </c>
      <c r="N26" s="11">
        <f t="shared" si="3"/>
        <v>88193.69</v>
      </c>
    </row>
    <row r="27" spans="3:14" x14ac:dyDescent="0.2">
      <c r="C27" s="14">
        <v>13</v>
      </c>
      <c r="D27" s="11">
        <f t="shared" si="4"/>
        <v>102476.46</v>
      </c>
      <c r="E27" s="11">
        <f t="shared" si="5"/>
        <v>4000</v>
      </c>
      <c r="F27" s="11">
        <f t="shared" si="6"/>
        <v>1000</v>
      </c>
      <c r="G27" s="11">
        <f t="shared" si="7"/>
        <v>8598.1200000000008</v>
      </c>
      <c r="H27" s="11">
        <f t="shared" si="0"/>
        <v>116074.58</v>
      </c>
      <c r="J27" s="14">
        <v>13</v>
      </c>
      <c r="K27" s="11">
        <f t="shared" si="1"/>
        <v>88193.69</v>
      </c>
      <c r="L27" s="11">
        <f t="shared" si="8"/>
        <v>4000</v>
      </c>
      <c r="M27" s="11">
        <f t="shared" si="2"/>
        <v>8355.23</v>
      </c>
      <c r="N27" s="11">
        <f t="shared" si="3"/>
        <v>100548.92</v>
      </c>
    </row>
    <row r="28" spans="3:14" x14ac:dyDescent="0.2">
      <c r="C28" s="14">
        <v>14</v>
      </c>
      <c r="D28" s="11">
        <f t="shared" si="4"/>
        <v>116074.58</v>
      </c>
      <c r="E28" s="11">
        <f t="shared" si="5"/>
        <v>4000</v>
      </c>
      <c r="F28" s="11">
        <f t="shared" si="6"/>
        <v>1000</v>
      </c>
      <c r="G28" s="11">
        <f t="shared" si="7"/>
        <v>9685.9699999999993</v>
      </c>
      <c r="H28" s="11">
        <f t="shared" si="0"/>
        <v>130760.55</v>
      </c>
      <c r="J28" s="14">
        <v>14</v>
      </c>
      <c r="K28" s="11">
        <f t="shared" si="1"/>
        <v>100548.92</v>
      </c>
      <c r="L28" s="11">
        <f t="shared" si="8"/>
        <v>4000</v>
      </c>
      <c r="M28" s="11">
        <f t="shared" si="2"/>
        <v>9474.94</v>
      </c>
      <c r="N28" s="11">
        <f t="shared" si="3"/>
        <v>114023.86</v>
      </c>
    </row>
    <row r="29" spans="3:14" x14ac:dyDescent="0.2">
      <c r="C29" s="14">
        <v>15</v>
      </c>
      <c r="D29" s="11">
        <f t="shared" si="4"/>
        <v>130760.55</v>
      </c>
      <c r="E29" s="11">
        <f t="shared" si="5"/>
        <v>4000</v>
      </c>
      <c r="F29" s="11">
        <f t="shared" si="6"/>
        <v>1000</v>
      </c>
      <c r="G29" s="11">
        <f t="shared" si="7"/>
        <v>10860.84</v>
      </c>
      <c r="H29" s="11">
        <f t="shared" si="0"/>
        <v>146621.38999999998</v>
      </c>
      <c r="J29" s="14">
        <v>15</v>
      </c>
      <c r="K29" s="11">
        <f t="shared" si="1"/>
        <v>114023.86</v>
      </c>
      <c r="L29" s="11">
        <f t="shared" si="8"/>
        <v>4000</v>
      </c>
      <c r="M29" s="11">
        <f t="shared" si="2"/>
        <v>10696.14</v>
      </c>
      <c r="N29" s="11">
        <f t="shared" si="3"/>
        <v>128720</v>
      </c>
    </row>
    <row r="30" spans="3:14" x14ac:dyDescent="0.2">
      <c r="C30" s="14">
        <v>16</v>
      </c>
      <c r="D30" s="11">
        <f t="shared" si="4"/>
        <v>146621.38999999998</v>
      </c>
      <c r="E30" s="11">
        <f t="shared" si="5"/>
        <v>4000</v>
      </c>
      <c r="F30" s="11">
        <f t="shared" si="6"/>
        <v>1000</v>
      </c>
      <c r="G30" s="11">
        <f t="shared" si="7"/>
        <v>12129.71</v>
      </c>
      <c r="H30" s="11">
        <f t="shared" si="0"/>
        <v>163751.09999999998</v>
      </c>
      <c r="J30" s="14">
        <v>16</v>
      </c>
      <c r="K30" s="11">
        <f t="shared" si="1"/>
        <v>128720</v>
      </c>
      <c r="L30" s="11">
        <f t="shared" si="8"/>
        <v>4000</v>
      </c>
      <c r="M30" s="11">
        <f t="shared" si="2"/>
        <v>12028</v>
      </c>
      <c r="N30" s="11">
        <f t="shared" si="3"/>
        <v>144748</v>
      </c>
    </row>
    <row r="31" spans="3:14" x14ac:dyDescent="0.2">
      <c r="C31" s="14">
        <v>17</v>
      </c>
      <c r="D31" s="11">
        <f t="shared" si="4"/>
        <v>163751.09999999998</v>
      </c>
      <c r="E31" s="11">
        <f t="shared" si="5"/>
        <v>4000</v>
      </c>
      <c r="F31" s="11">
        <f t="shared" si="6"/>
        <v>1000</v>
      </c>
      <c r="G31" s="11">
        <f t="shared" si="7"/>
        <v>13500.09</v>
      </c>
      <c r="H31" s="11">
        <f t="shared" si="0"/>
        <v>182251.18999999997</v>
      </c>
      <c r="J31" s="14">
        <v>17</v>
      </c>
      <c r="K31" s="11">
        <f t="shared" si="1"/>
        <v>144748</v>
      </c>
      <c r="L31" s="11">
        <f t="shared" si="8"/>
        <v>4000</v>
      </c>
      <c r="M31" s="11">
        <f t="shared" si="2"/>
        <v>13480.57</v>
      </c>
      <c r="N31" s="11">
        <f t="shared" si="3"/>
        <v>162228.57</v>
      </c>
    </row>
    <row r="32" spans="3:14" x14ac:dyDescent="0.2">
      <c r="C32" s="14">
        <v>18</v>
      </c>
      <c r="D32" s="11">
        <f t="shared" si="4"/>
        <v>182251.18999999997</v>
      </c>
      <c r="E32" s="11">
        <f t="shared" si="5"/>
        <v>4000</v>
      </c>
      <c r="F32" s="11">
        <f t="shared" si="6"/>
        <v>1000</v>
      </c>
      <c r="G32" s="11">
        <f t="shared" si="7"/>
        <v>14980.1</v>
      </c>
      <c r="H32" s="11">
        <f t="shared" si="0"/>
        <v>202231.28999999998</v>
      </c>
      <c r="J32" s="14">
        <v>18</v>
      </c>
      <c r="K32" s="11">
        <f t="shared" si="1"/>
        <v>162228.57</v>
      </c>
      <c r="L32" s="11">
        <f t="shared" si="8"/>
        <v>4000</v>
      </c>
      <c r="M32" s="11">
        <f t="shared" si="2"/>
        <v>15064.78</v>
      </c>
      <c r="N32" s="11">
        <f t="shared" si="3"/>
        <v>181293.35</v>
      </c>
    </row>
    <row r="33" spans="3:14" x14ac:dyDescent="0.2">
      <c r="C33" s="14">
        <v>19</v>
      </c>
      <c r="D33" s="11">
        <f t="shared" si="4"/>
        <v>202231.28999999998</v>
      </c>
      <c r="E33" s="11">
        <f t="shared" si="5"/>
        <v>4000</v>
      </c>
      <c r="F33" s="11">
        <f t="shared" si="6"/>
        <v>1000</v>
      </c>
      <c r="G33" s="11">
        <f t="shared" si="7"/>
        <v>16578.5</v>
      </c>
      <c r="H33" s="11">
        <f t="shared" si="0"/>
        <v>223809.78999999998</v>
      </c>
      <c r="J33" s="14">
        <v>19</v>
      </c>
      <c r="K33" s="11">
        <f t="shared" si="1"/>
        <v>181293.35</v>
      </c>
      <c r="L33" s="11">
        <f t="shared" si="8"/>
        <v>4000</v>
      </c>
      <c r="M33" s="11">
        <f t="shared" si="2"/>
        <v>16792.560000000001</v>
      </c>
      <c r="N33" s="11">
        <f t="shared" si="3"/>
        <v>202085.91</v>
      </c>
    </row>
    <row r="34" spans="3:14" x14ac:dyDescent="0.2">
      <c r="C34" s="14">
        <v>20</v>
      </c>
      <c r="D34" s="11">
        <f t="shared" si="4"/>
        <v>223809.78999999998</v>
      </c>
      <c r="E34" s="11">
        <f t="shared" si="5"/>
        <v>4000</v>
      </c>
      <c r="F34" s="11">
        <f t="shared" si="6"/>
        <v>1000</v>
      </c>
      <c r="G34" s="11">
        <f t="shared" si="7"/>
        <v>18304.78</v>
      </c>
      <c r="H34" s="11">
        <f t="shared" si="0"/>
        <v>247114.56999999998</v>
      </c>
      <c r="J34" s="14">
        <v>20</v>
      </c>
      <c r="K34" s="11">
        <f t="shared" si="1"/>
        <v>202085.91</v>
      </c>
      <c r="L34" s="11">
        <f t="shared" si="8"/>
        <v>4000</v>
      </c>
      <c r="M34" s="11">
        <f t="shared" si="2"/>
        <v>18676.93</v>
      </c>
      <c r="N34" s="11">
        <f t="shared" si="3"/>
        <v>224762.84</v>
      </c>
    </row>
    <row r="35" spans="3:14" x14ac:dyDescent="0.2">
      <c r="C35" s="14">
        <v>21</v>
      </c>
      <c r="D35" s="11">
        <f t="shared" si="4"/>
        <v>247114.56999999998</v>
      </c>
      <c r="E35" s="11">
        <f t="shared" si="5"/>
        <v>4000</v>
      </c>
      <c r="F35" s="11">
        <f t="shared" si="6"/>
        <v>1000</v>
      </c>
      <c r="G35" s="11">
        <f t="shared" si="7"/>
        <v>20169.169999999998</v>
      </c>
      <c r="H35" s="11">
        <f t="shared" si="0"/>
        <v>272283.74</v>
      </c>
      <c r="J35" s="14">
        <v>21</v>
      </c>
      <c r="K35" s="11">
        <f t="shared" si="1"/>
        <v>224762.84</v>
      </c>
      <c r="L35" s="11">
        <f t="shared" si="8"/>
        <v>4000</v>
      </c>
      <c r="M35" s="11">
        <f t="shared" si="2"/>
        <v>20732.060000000001</v>
      </c>
      <c r="N35" s="11">
        <f t="shared" si="3"/>
        <v>249494.9</v>
      </c>
    </row>
    <row r="36" spans="3:14" x14ac:dyDescent="0.2">
      <c r="C36" s="14">
        <v>22</v>
      </c>
      <c r="D36" s="11">
        <f t="shared" si="4"/>
        <v>272283.74</v>
      </c>
      <c r="E36" s="11">
        <f t="shared" si="5"/>
        <v>4000</v>
      </c>
      <c r="F36" s="11">
        <f t="shared" si="6"/>
        <v>1000</v>
      </c>
      <c r="G36" s="11">
        <f t="shared" si="7"/>
        <v>22182.7</v>
      </c>
      <c r="H36" s="11">
        <f t="shared" si="0"/>
        <v>299466.44</v>
      </c>
      <c r="J36" s="14">
        <v>22</v>
      </c>
      <c r="K36" s="11">
        <f t="shared" si="1"/>
        <v>249494.9</v>
      </c>
      <c r="L36" s="11">
        <f t="shared" si="8"/>
        <v>4000</v>
      </c>
      <c r="M36" s="11">
        <f t="shared" si="2"/>
        <v>22973.45</v>
      </c>
      <c r="N36" s="11">
        <f t="shared" si="3"/>
        <v>276468.34999999998</v>
      </c>
    </row>
    <row r="37" spans="3:14" x14ac:dyDescent="0.2">
      <c r="C37" s="14">
        <v>23</v>
      </c>
      <c r="D37" s="11">
        <f t="shared" si="4"/>
        <v>299466.44</v>
      </c>
      <c r="E37" s="11">
        <f t="shared" si="5"/>
        <v>4000</v>
      </c>
      <c r="F37" s="11">
        <f t="shared" si="6"/>
        <v>1000</v>
      </c>
      <c r="G37" s="11">
        <f t="shared" si="7"/>
        <v>24357.32</v>
      </c>
      <c r="H37" s="11">
        <f t="shared" si="0"/>
        <v>328823.76</v>
      </c>
      <c r="J37" s="14">
        <v>23</v>
      </c>
      <c r="K37" s="11">
        <f t="shared" si="1"/>
        <v>276468.34999999998</v>
      </c>
      <c r="L37" s="11">
        <f t="shared" si="8"/>
        <v>4000</v>
      </c>
      <c r="M37" s="11">
        <f t="shared" si="2"/>
        <v>25417.97</v>
      </c>
      <c r="N37" s="11">
        <f t="shared" si="3"/>
        <v>305886.31999999995</v>
      </c>
    </row>
    <row r="38" spans="3:14" x14ac:dyDescent="0.2">
      <c r="C38" s="14">
        <v>24</v>
      </c>
      <c r="D38" s="11">
        <f t="shared" si="4"/>
        <v>328823.76</v>
      </c>
      <c r="E38" s="11">
        <f t="shared" si="5"/>
        <v>4000</v>
      </c>
      <c r="F38" s="11">
        <f t="shared" si="6"/>
        <v>1000</v>
      </c>
      <c r="G38" s="11">
        <f t="shared" si="7"/>
        <v>26705.9</v>
      </c>
      <c r="H38" s="11">
        <f t="shared" si="0"/>
        <v>360529.66000000003</v>
      </c>
      <c r="J38" s="14">
        <v>24</v>
      </c>
      <c r="K38" s="11">
        <f t="shared" si="1"/>
        <v>305886.31999999995</v>
      </c>
      <c r="L38" s="11">
        <f t="shared" si="8"/>
        <v>4000</v>
      </c>
      <c r="M38" s="11">
        <f t="shared" si="2"/>
        <v>28084.03</v>
      </c>
      <c r="N38" s="11">
        <f t="shared" si="3"/>
        <v>337970.35</v>
      </c>
    </row>
    <row r="39" spans="3:14" x14ac:dyDescent="0.2">
      <c r="C39" s="14">
        <v>25</v>
      </c>
      <c r="D39" s="11">
        <f t="shared" si="4"/>
        <v>360529.66000000003</v>
      </c>
      <c r="E39" s="11">
        <f t="shared" si="5"/>
        <v>4000</v>
      </c>
      <c r="F39" s="11">
        <f t="shared" si="6"/>
        <v>1000</v>
      </c>
      <c r="G39" s="11">
        <f t="shared" si="7"/>
        <v>29242.37</v>
      </c>
      <c r="H39" s="11">
        <f t="shared" si="0"/>
        <v>394772.03</v>
      </c>
      <c r="J39" s="14">
        <v>25</v>
      </c>
      <c r="K39" s="11">
        <f t="shared" si="1"/>
        <v>337970.35</v>
      </c>
      <c r="L39" s="11">
        <f t="shared" si="8"/>
        <v>4000</v>
      </c>
      <c r="M39" s="11">
        <f t="shared" si="2"/>
        <v>30991.71</v>
      </c>
      <c r="N39" s="11">
        <f t="shared" si="3"/>
        <v>372962.06</v>
      </c>
    </row>
    <row r="40" spans="3:14" x14ac:dyDescent="0.2">
      <c r="C40" s="14">
        <v>26</v>
      </c>
      <c r="D40" s="11">
        <f t="shared" si="4"/>
        <v>394772.03</v>
      </c>
      <c r="E40" s="11">
        <f t="shared" si="5"/>
        <v>4000</v>
      </c>
      <c r="F40" s="11">
        <f t="shared" si="6"/>
        <v>1000</v>
      </c>
      <c r="G40" s="11">
        <f t="shared" si="7"/>
        <v>31981.759999999998</v>
      </c>
      <c r="H40" s="11">
        <f t="shared" si="0"/>
        <v>431753.79000000004</v>
      </c>
      <c r="J40" s="14">
        <v>26</v>
      </c>
      <c r="K40" s="11">
        <f t="shared" si="1"/>
        <v>372962.06</v>
      </c>
      <c r="L40" s="11">
        <f t="shared" si="8"/>
        <v>4000</v>
      </c>
      <c r="M40" s="11">
        <f t="shared" si="2"/>
        <v>34162.9</v>
      </c>
      <c r="N40" s="11">
        <f t="shared" si="3"/>
        <v>411124.96</v>
      </c>
    </row>
    <row r="41" spans="3:14" x14ac:dyDescent="0.2">
      <c r="C41" s="14">
        <v>27</v>
      </c>
      <c r="D41" s="11">
        <f t="shared" si="4"/>
        <v>431753.79000000004</v>
      </c>
      <c r="E41" s="11">
        <f t="shared" si="5"/>
        <v>4000</v>
      </c>
      <c r="F41" s="11">
        <f t="shared" si="6"/>
        <v>1000</v>
      </c>
      <c r="G41" s="11">
        <f t="shared" si="7"/>
        <v>34940.300000000003</v>
      </c>
      <c r="H41" s="11">
        <f t="shared" si="0"/>
        <v>471694.09</v>
      </c>
      <c r="J41" s="14">
        <v>27</v>
      </c>
      <c r="K41" s="11">
        <f t="shared" si="1"/>
        <v>411124.96</v>
      </c>
      <c r="L41" s="11">
        <f t="shared" si="8"/>
        <v>4000</v>
      </c>
      <c r="M41" s="11">
        <f t="shared" si="2"/>
        <v>37621.480000000003</v>
      </c>
      <c r="N41" s="11">
        <f t="shared" si="3"/>
        <v>452746.44</v>
      </c>
    </row>
    <row r="42" spans="3:14" x14ac:dyDescent="0.2">
      <c r="C42" s="14">
        <v>28</v>
      </c>
      <c r="D42" s="11">
        <f t="shared" si="4"/>
        <v>471694.09</v>
      </c>
      <c r="E42" s="11">
        <f t="shared" si="5"/>
        <v>4000</v>
      </c>
      <c r="F42" s="11">
        <f t="shared" si="6"/>
        <v>1000</v>
      </c>
      <c r="G42" s="11">
        <f t="shared" si="7"/>
        <v>38135.53</v>
      </c>
      <c r="H42" s="11">
        <f t="shared" si="0"/>
        <v>514829.62</v>
      </c>
      <c r="J42" s="14">
        <v>28</v>
      </c>
      <c r="K42" s="11">
        <f t="shared" si="1"/>
        <v>452746.44</v>
      </c>
      <c r="L42" s="11">
        <f t="shared" si="8"/>
        <v>4000</v>
      </c>
      <c r="M42" s="11">
        <f t="shared" si="2"/>
        <v>41393.51</v>
      </c>
      <c r="N42" s="11">
        <f t="shared" si="3"/>
        <v>498139.95</v>
      </c>
    </row>
    <row r="43" spans="3:14" x14ac:dyDescent="0.2">
      <c r="C43" s="14">
        <v>29</v>
      </c>
      <c r="D43" s="11">
        <f t="shared" si="4"/>
        <v>514829.62</v>
      </c>
      <c r="E43" s="11">
        <f t="shared" si="5"/>
        <v>4000</v>
      </c>
      <c r="F43" s="11">
        <f t="shared" si="6"/>
        <v>1000</v>
      </c>
      <c r="G43" s="11">
        <f t="shared" si="7"/>
        <v>41586.370000000003</v>
      </c>
      <c r="H43" s="11">
        <f t="shared" si="0"/>
        <v>561415.99</v>
      </c>
      <c r="J43" s="14">
        <v>29</v>
      </c>
      <c r="K43" s="11">
        <f t="shared" si="1"/>
        <v>498139.95</v>
      </c>
      <c r="L43" s="11">
        <f t="shared" si="8"/>
        <v>4000</v>
      </c>
      <c r="M43" s="11">
        <f t="shared" si="2"/>
        <v>45507.38</v>
      </c>
      <c r="N43" s="11">
        <f t="shared" si="3"/>
        <v>547647.32999999996</v>
      </c>
    </row>
    <row r="44" spans="3:14" x14ac:dyDescent="0.2">
      <c r="C44" s="14">
        <v>30</v>
      </c>
      <c r="D44" s="11">
        <f t="shared" si="4"/>
        <v>561415.99</v>
      </c>
      <c r="E44" s="11">
        <f t="shared" si="5"/>
        <v>4000</v>
      </c>
      <c r="F44" s="11">
        <f t="shared" si="6"/>
        <v>1000</v>
      </c>
      <c r="G44" s="11">
        <f t="shared" si="7"/>
        <v>45313.279999999999</v>
      </c>
      <c r="H44" s="11">
        <f t="shared" si="0"/>
        <v>611729.27</v>
      </c>
      <c r="J44" s="14">
        <v>30</v>
      </c>
      <c r="K44" s="11">
        <f t="shared" si="1"/>
        <v>547647.32999999996</v>
      </c>
      <c r="L44" s="11">
        <f t="shared" si="8"/>
        <v>4000</v>
      </c>
      <c r="M44" s="11">
        <f t="shared" si="2"/>
        <v>49994.080000000002</v>
      </c>
      <c r="N44" s="11">
        <f t="shared" si="3"/>
        <v>601641.40999999992</v>
      </c>
    </row>
    <row r="45" spans="3:14" x14ac:dyDescent="0.2">
      <c r="C45" s="14">
        <v>31</v>
      </c>
      <c r="D45" s="11">
        <f t="shared" si="4"/>
        <v>611729.27</v>
      </c>
      <c r="E45" s="11">
        <f t="shared" si="5"/>
        <v>4000</v>
      </c>
      <c r="F45" s="11">
        <f t="shared" si="6"/>
        <v>1000</v>
      </c>
      <c r="G45" s="11">
        <f t="shared" si="7"/>
        <v>49338.34</v>
      </c>
      <c r="H45" s="11">
        <f t="shared" si="0"/>
        <v>666067.61</v>
      </c>
      <c r="J45" s="14">
        <v>31</v>
      </c>
      <c r="K45" s="11">
        <f t="shared" si="1"/>
        <v>601641.40999999992</v>
      </c>
      <c r="L45" s="11">
        <f t="shared" si="8"/>
        <v>4000</v>
      </c>
      <c r="M45" s="11">
        <f t="shared" si="2"/>
        <v>54887.4</v>
      </c>
      <c r="N45" s="11">
        <f t="shared" si="3"/>
        <v>660528.80999999994</v>
      </c>
    </row>
    <row r="46" spans="3:14" x14ac:dyDescent="0.2">
      <c r="C46" s="14">
        <v>32</v>
      </c>
      <c r="D46" s="11">
        <f t="shared" si="4"/>
        <v>666067.61</v>
      </c>
      <c r="E46" s="11">
        <f t="shared" si="5"/>
        <v>4000</v>
      </c>
      <c r="F46" s="11">
        <f t="shared" si="6"/>
        <v>1000</v>
      </c>
      <c r="G46" s="11">
        <f t="shared" si="7"/>
        <v>53685.41</v>
      </c>
      <c r="H46" s="11">
        <f t="shared" si="0"/>
        <v>724753.02</v>
      </c>
      <c r="J46" s="14">
        <v>32</v>
      </c>
      <c r="K46" s="11">
        <f t="shared" si="1"/>
        <v>660528.80999999994</v>
      </c>
      <c r="L46" s="11">
        <f t="shared" si="8"/>
        <v>4000</v>
      </c>
      <c r="M46" s="11">
        <f t="shared" si="2"/>
        <v>60224.18</v>
      </c>
      <c r="N46" s="11">
        <f t="shared" si="3"/>
        <v>724752.99</v>
      </c>
    </row>
    <row r="47" spans="3:14" x14ac:dyDescent="0.2">
      <c r="C47" s="8"/>
    </row>
    <row r="48" spans="3:14" x14ac:dyDescent="0.2">
      <c r="C48" s="8" t="s">
        <v>31</v>
      </c>
      <c r="H48" s="2">
        <v>0.8</v>
      </c>
    </row>
    <row r="50" spans="3:8" ht="15.75" thickBot="1" x14ac:dyDescent="0.25">
      <c r="C50" t="s">
        <v>30</v>
      </c>
      <c r="H50" s="13">
        <f>H46*H48</f>
        <v>579802.41600000008</v>
      </c>
    </row>
    <row r="51" spans="3:8" ht="15.75" thickTop="1" x14ac:dyDescent="0.2"/>
    <row r="52" spans="3:8" ht="15.75" thickBot="1" x14ac:dyDescent="0.25">
      <c r="C52" t="s">
        <v>28</v>
      </c>
      <c r="H52" s="13">
        <f>+H46-H50</f>
        <v>144950.60399999993</v>
      </c>
    </row>
    <row r="53" spans="3:8" ht="15.7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 year model</vt:lpstr>
      <vt:lpstr>32 year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Amin</dc:creator>
  <cp:lastModifiedBy>Mohammed Amin</cp:lastModifiedBy>
  <dcterms:created xsi:type="dcterms:W3CDTF">2021-05-01T20:27:34Z</dcterms:created>
  <dcterms:modified xsi:type="dcterms:W3CDTF">2021-05-02T15:08:43Z</dcterms:modified>
</cp:coreProperties>
</file>